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name="Bắt đầu" sheetId="1" state="visible" r:id="rId1"/>
    <sheet name="1. Tổng chi phí" sheetId="2" state="visible" r:id="rId2"/>
    <sheet name="2. Khoản vay" sheetId="3" state="visible" r:id="rId3"/>
    <sheet name="3. Dòng tiền tháng" sheetId="4" state="visible" r:id="rId4"/>
    <sheet name="Lịch trả nợ" sheetId="5" state="visible" r:id="rId5"/>
    <sheet name="Theo năm" sheetId="6" state="visible" r:id="rId6"/>
  </sheets>
  <definedNames>
    <definedName name="_xlnm.Print_Titles" localSheetId="4">'Lịch trả nợ'!$5:$5</definedName>
  </definedNames>
  <calcPr calcId="124519" fullCalcOnLoad="1" refMode="A1" iterate="0" iterateCount="100" iterateDelta="0.0001"/>
</workbook>
</file>

<file path=xl/styles.xml><?xml version="1.0" encoding="utf-8"?>
<styleSheet xmlns="http://schemas.openxmlformats.org/spreadsheetml/2006/main">
  <numFmts count="4">
    <numFmt numFmtId="164" formatCode="#,##0;\(#,##0\);\-"/>
    <numFmt numFmtId="165" formatCode="dd/mm/yyyy"/>
    <numFmt numFmtId="166" formatCode="0.0"/>
    <numFmt numFmtId="167" formatCode="0.0%"/>
  </numFmts>
  <fonts count="32">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i val="1"/>
      <color rgb="FF7A4A00"/>
      <sz val="10"/>
    </font>
    <font>
      <name val="Arial"/>
      <charset val="1"/>
      <family val="0"/>
      <i val="1"/>
      <color rgb="FF555555"/>
      <sz val="10"/>
    </font>
    <font>
      <name val="Arial"/>
      <charset val="1"/>
      <family val="0"/>
      <b val="1"/>
      <color rgb="FF9B1C1C"/>
      <sz val="12"/>
    </font>
    <font>
      <name val="Arial"/>
      <charset val="1"/>
      <family val="0"/>
      <sz val="11"/>
    </font>
    <font>
      <name val="Arial"/>
      <charset val="1"/>
      <family val="0"/>
      <b val="1"/>
      <color rgb="FF0000FF"/>
      <sz val="11"/>
    </font>
    <font>
      <name val="Arial"/>
      <charset val="1"/>
      <family val="0"/>
      <i val="1"/>
      <color rgb="FF666666"/>
      <sz val="9"/>
    </font>
    <font>
      <name val="Arial"/>
      <charset val="1"/>
      <family val="0"/>
      <b val="1"/>
      <sz val="11"/>
    </font>
    <font>
      <name val="Arial"/>
      <charset val="1"/>
      <family val="0"/>
      <b val="1"/>
      <color rgb="FF444444"/>
      <sz val="10"/>
    </font>
    <font>
      <name val="Arial"/>
      <charset val="1"/>
      <family val="0"/>
      <color rgb="FF444444"/>
      <sz val="10"/>
    </font>
    <font>
      <name val="Arial"/>
      <charset val="1"/>
      <family val="0"/>
      <b val="1"/>
      <color rgb="FF9B1C1C"/>
      <sz val="10"/>
    </font>
    <font>
      <name val="Arial"/>
      <charset val="1"/>
      <family val="0"/>
      <b val="1"/>
      <color rgb="FFFFFFFF"/>
      <sz val="11"/>
    </font>
    <font>
      <name val="Arial"/>
      <charset val="1"/>
      <family val="0"/>
      <sz val="10"/>
    </font>
    <font>
      <name val="Arial"/>
      <charset val="1"/>
      <family val="0"/>
      <b val="1"/>
      <sz val="10"/>
    </font>
    <font>
      <name val="Arial"/>
      <b val="1"/>
      <sz val="11"/>
    </font>
    <font>
      <name val="Arial"/>
      <b val="1"/>
      <color rgb="FFFFFFFF"/>
      <sz val="16"/>
    </font>
    <font>
      <name val="Arial"/>
      <color rgb="FF7A4A00"/>
      <sz val="10"/>
    </font>
    <font>
      <name val="Arial"/>
      <color rgb="FF444444"/>
      <sz val="10"/>
    </font>
    <font>
      <name val="Arial"/>
      <b val="1"/>
      <color rgb="FF9B1C1C"/>
      <sz val="12"/>
    </font>
    <font>
      <name val="Arial"/>
      <sz val="11"/>
    </font>
    <font>
      <name val="Arial"/>
      <b val="1"/>
      <color rgb="FF0000FF"/>
      <sz val="11"/>
    </font>
    <font>
      <name val="Arial"/>
      <color rgb="FF666666"/>
      <sz val="9"/>
    </font>
    <font>
      <name val="Arial"/>
      <b val="1"/>
      <color rgb="FF9B1C1C"/>
      <sz val="13"/>
    </font>
    <font>
      <name val="Arial"/>
      <b val="1"/>
      <color rgb="FF444444"/>
      <sz val="10"/>
    </font>
    <font>
      <name val="Arial"/>
      <b val="1"/>
      <color rgb="FF9B1C1C"/>
      <sz val="11"/>
    </font>
    <font>
      <name val="Arial"/>
      <color rgb="FF666666"/>
      <sz val="10"/>
    </font>
    <font>
      <name val="Arial"/>
      <b val="1"/>
      <sz val="12"/>
    </font>
    <font>
      <name val="Arial"/>
      <color rgb="FF444444"/>
      <sz val="9"/>
    </font>
  </fonts>
  <fills count="10">
    <fill>
      <patternFill/>
    </fill>
    <fill>
      <patternFill patternType="gray125"/>
    </fill>
    <fill>
      <patternFill patternType="solid">
        <fgColor rgb="FF9B1C1C"/>
        <bgColor rgb="FF800000"/>
      </patternFill>
    </fill>
    <fill>
      <patternFill patternType="solid">
        <fgColor rgb="FFFFF7E0"/>
        <bgColor rgb="FFF3F3F3"/>
      </patternFill>
    </fill>
    <fill>
      <patternFill patternType="solid">
        <fgColor rgb="FFFFFF00"/>
        <bgColor rgb="FFFFFF00"/>
      </patternFill>
    </fill>
    <fill>
      <patternFill patternType="solid">
        <fgColor rgb="FFFCE4D6"/>
        <bgColor rgb="FFFFF7E0"/>
      </patternFill>
    </fill>
    <fill>
      <patternFill patternType="solid">
        <fgColor rgb="FF9B1C1C"/>
      </patternFill>
    </fill>
    <fill>
      <patternFill patternType="solid">
        <fgColor rgb="FFFFF7E0"/>
      </patternFill>
    </fill>
    <fill>
      <patternFill patternType="solid">
        <fgColor rgb="FFFFFF00"/>
      </patternFill>
    </fill>
    <fill>
      <patternFill patternType="solid">
        <fgColor rgb="FFFCE4D6"/>
      </patternFill>
    </fill>
  </fills>
  <borders count="5">
    <border>
      <left/>
      <right/>
      <top/>
      <bottom/>
      <diagonal/>
    </border>
    <border>
      <left/>
      <right/>
      <top/>
      <bottom style="medium">
        <color rgb="FFF2B705"/>
      </bottom>
      <diagonal/>
    </border>
    <border>
      <left style="thin">
        <color rgb="FFD0D0D0"/>
      </left>
      <right style="thin">
        <color rgb="FFD0D0D0"/>
      </right>
      <top style="thin">
        <color rgb="FFD0D0D0"/>
      </top>
      <bottom style="thin">
        <color rgb="FFD0D0D0"/>
      </bottom>
      <diagonal/>
    </border>
    <border>
      <bottom style="medium">
        <color rgb="FFF2B705"/>
      </bottom>
    </border>
    <border>
      <left style="thin">
        <color rgb="FFD0D0D0"/>
      </left>
      <right style="thin">
        <color rgb="FFD0D0D0"/>
      </right>
      <top style="thin">
        <color rgb="FFD0D0D0"/>
      </top>
      <bottom style="thin">
        <color rgb="FFD0D0D0"/>
      </bottom>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96">
    <xf numFmtId="0" fontId="0" fillId="0"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0" borderId="0" applyAlignment="1" pivotButton="0" quotePrefix="0" xfId="0">
      <alignment horizontal="general" vertical="bottom"/>
    </xf>
    <xf numFmtId="0" fontId="7" fillId="0" borderId="1" applyAlignment="1" pivotButton="0" quotePrefix="0" xfId="0">
      <alignment horizontal="general" vertical="bottom"/>
    </xf>
    <xf numFmtId="0" fontId="8" fillId="0" borderId="2" applyAlignment="1" pivotButton="0" quotePrefix="0" xfId="0">
      <alignment horizontal="general" vertical="bottom"/>
    </xf>
    <xf numFmtId="164" fontId="9" fillId="4" borderId="2" applyAlignment="1" pivotButton="0" quotePrefix="0" xfId="0">
      <alignment horizontal="right" vertical="bottom"/>
    </xf>
    <xf numFmtId="0" fontId="10" fillId="0" borderId="2" applyAlignment="1" pivotButton="0" quotePrefix="0" xfId="0">
      <alignment horizontal="general" vertical="bottom"/>
    </xf>
    <xf numFmtId="9" fontId="9" fillId="4" borderId="2" applyAlignment="1" pivotButton="0" quotePrefix="0" xfId="0">
      <alignment horizontal="right" vertical="bottom"/>
    </xf>
    <xf numFmtId="164" fontId="11" fillId="0" borderId="2" applyAlignment="1" pivotButton="0" quotePrefix="0" xfId="0">
      <alignment horizontal="right" vertical="bottom"/>
    </xf>
    <xf numFmtId="1" fontId="9" fillId="4" borderId="2" applyAlignment="1" pivotButton="0" quotePrefix="0" xfId="0">
      <alignment horizontal="right" vertical="bottom"/>
    </xf>
    <xf numFmtId="10" fontId="9" fillId="4" borderId="2" applyAlignment="1" pivotButton="0" quotePrefix="0" xfId="0">
      <alignment horizontal="right" vertical="bottom"/>
    </xf>
    <xf numFmtId="165" fontId="9" fillId="4" borderId="2" applyAlignment="1" pivotButton="0" quotePrefix="0" xfId="0">
      <alignment horizontal="right" vertical="bottom"/>
    </xf>
    <xf numFmtId="1" fontId="11" fillId="0" borderId="2" applyAlignment="1" pivotButton="0" quotePrefix="0" xfId="0">
      <alignment horizontal="right" vertical="bottom"/>
    </xf>
    <xf numFmtId="0" fontId="11" fillId="5" borderId="2" applyAlignment="1" pivotButton="0" quotePrefix="0" xfId="0">
      <alignment horizontal="general" vertical="bottom"/>
    </xf>
    <xf numFmtId="164" fontId="11" fillId="5" borderId="2" applyAlignment="1" pivotButton="0" quotePrefix="0" xfId="0">
      <alignment horizontal="right" vertical="bottom"/>
    </xf>
    <xf numFmtId="0" fontId="11" fillId="3" borderId="2" applyAlignment="1" pivotButton="0" quotePrefix="0" xfId="0">
      <alignment horizontal="general" vertical="bottom"/>
    </xf>
    <xf numFmtId="164" fontId="11" fillId="3" borderId="2" applyAlignment="1" pivotButton="0" quotePrefix="0" xfId="0">
      <alignment horizontal="right" vertical="bottom"/>
    </xf>
    <xf numFmtId="0" fontId="12" fillId="0" borderId="0" applyAlignment="1" pivotButton="0" quotePrefix="0" xfId="0">
      <alignment horizontal="general" vertical="top" wrapText="1"/>
    </xf>
    <xf numFmtId="0" fontId="13" fillId="0" borderId="0" applyAlignment="1" pivotButton="0" quotePrefix="0" xfId="0">
      <alignment horizontal="general" vertical="top" wrapText="1"/>
    </xf>
    <xf numFmtId="0" fontId="14" fillId="0" borderId="0" applyAlignment="1" pivotButton="0" quotePrefix="0" xfId="0">
      <alignment horizontal="general" vertical="top" wrapText="1"/>
    </xf>
    <xf numFmtId="0" fontId="10" fillId="0" borderId="0" applyAlignment="1" pivotButton="0" quotePrefix="0" xfId="0">
      <alignment horizontal="general" vertical="bottom"/>
    </xf>
    <xf numFmtId="0" fontId="15" fillId="2" borderId="2" applyAlignment="1" pivotButton="0" quotePrefix="0" xfId="0">
      <alignment horizontal="center" vertical="center" wrapText="1"/>
    </xf>
    <xf numFmtId="1" fontId="16" fillId="0" borderId="0" applyAlignment="1" pivotButton="0" quotePrefix="0" xfId="0">
      <alignment horizontal="center" vertical="bottom"/>
    </xf>
    <xf numFmtId="165" fontId="16" fillId="0" borderId="0" applyAlignment="1" pivotButton="0" quotePrefix="0" xfId="0">
      <alignment horizontal="center" vertical="bottom"/>
    </xf>
    <xf numFmtId="164" fontId="16" fillId="0" borderId="0" applyAlignment="1" pivotButton="0" quotePrefix="0" xfId="0">
      <alignment horizontal="right" vertical="bottom"/>
    </xf>
    <xf numFmtId="10" fontId="16" fillId="0" borderId="0" applyAlignment="1" pivotButton="0" quotePrefix="0" xfId="0">
      <alignment horizontal="center" vertical="bottom"/>
    </xf>
    <xf numFmtId="164" fontId="17" fillId="0" borderId="0" applyAlignment="1" pivotButton="0" quotePrefix="0" xfId="0">
      <alignment horizontal="right" vertical="bottom"/>
    </xf>
    <xf numFmtId="0" fontId="15" fillId="2" borderId="2" applyAlignment="1" pivotButton="0" quotePrefix="0" xfId="0">
      <alignment horizontal="center" vertical="bottom"/>
    </xf>
    <xf numFmtId="164" fontId="15" fillId="2" borderId="2" applyAlignment="1" pivotButton="0" quotePrefix="0" xfId="0">
      <alignment horizontal="right" vertical="bottom"/>
    </xf>
    <xf numFmtId="0" fontId="0" fillId="0" borderId="0" pivotButton="0" quotePrefix="0" xfId="0"/>
    <xf numFmtId="0" fontId="19" fillId="6" borderId="0" applyAlignment="1" pivotButton="0" quotePrefix="0" xfId="0">
      <alignment horizontal="center" vertical="center"/>
    </xf>
    <xf numFmtId="0" fontId="20" fillId="7" borderId="0" applyAlignment="1" pivotButton="0" quotePrefix="0" xfId="0">
      <alignment horizontal="center" vertical="center"/>
    </xf>
    <xf numFmtId="0" fontId="21" fillId="0" borderId="0" applyAlignment="1" pivotButton="0" quotePrefix="0" xfId="0">
      <alignment vertical="center" wrapText="1"/>
    </xf>
    <xf numFmtId="0" fontId="22" fillId="0" borderId="3" pivotButton="0" quotePrefix="0" xfId="0"/>
    <xf numFmtId="0" fontId="0" fillId="0" borderId="3" pivotButton="0" quotePrefix="0" xfId="0"/>
    <xf numFmtId="0" fontId="28" fillId="0" borderId="4" applyAlignment="1" pivotButton="0" quotePrefix="0" xfId="0">
      <alignment vertical="center"/>
    </xf>
    <xf numFmtId="0" fontId="18" fillId="7" borderId="4" applyAlignment="1" pivotButton="0" quotePrefix="0" xfId="0">
      <alignment horizontal="center" vertical="center"/>
    </xf>
    <xf numFmtId="0" fontId="25" fillId="0" borderId="4" applyAlignment="1" pivotButton="0" quotePrefix="0" xfId="0">
      <alignment vertical="center"/>
    </xf>
    <xf numFmtId="0" fontId="23" fillId="0" borderId="4" applyAlignment="1" pivotButton="0" quotePrefix="0" xfId="0">
      <alignment vertical="center"/>
    </xf>
    <xf numFmtId="164" fontId="24" fillId="8" borderId="4" applyAlignment="1" pivotButton="0" quotePrefix="0" xfId="0">
      <alignment horizontal="right" vertical="center"/>
    </xf>
    <xf numFmtId="164" fontId="18" fillId="0" borderId="4" applyAlignment="1" pivotButton="0" quotePrefix="0" xfId="0">
      <alignment horizontal="right" vertical="center"/>
    </xf>
    <xf numFmtId="164" fontId="18" fillId="9" borderId="4" applyAlignment="1" pivotButton="0" quotePrefix="0" xfId="0">
      <alignment horizontal="right" vertical="center"/>
    </xf>
    <xf numFmtId="0" fontId="22" fillId="7" borderId="4" applyAlignment="1" pivotButton="0" quotePrefix="0" xfId="0">
      <alignment vertical="center"/>
    </xf>
    <xf numFmtId="164" fontId="26" fillId="7" borderId="4" applyAlignment="1" pivotButton="0" quotePrefix="0" xfId="0">
      <alignment horizontal="right" vertical="center"/>
    </xf>
    <xf numFmtId="0" fontId="25" fillId="7" borderId="4" pivotButton="0" quotePrefix="0" xfId="0"/>
    <xf numFmtId="0" fontId="22" fillId="9" borderId="4" applyAlignment="1" pivotButton="0" quotePrefix="0" xfId="0">
      <alignment vertical="center"/>
    </xf>
    <xf numFmtId="164" fontId="26" fillId="9" borderId="4" applyAlignment="1" pivotButton="0" quotePrefix="0" xfId="0">
      <alignment horizontal="right" vertical="center"/>
    </xf>
    <xf numFmtId="0" fontId="25" fillId="9" borderId="4" pivotButton="0" quotePrefix="0" xfId="0"/>
    <xf numFmtId="0" fontId="22" fillId="9" borderId="4" pivotButton="0" quotePrefix="0" xfId="0"/>
    <xf numFmtId="0" fontId="26" fillId="9" borderId="4" applyAlignment="1" pivotButton="0" quotePrefix="0" xfId="0">
      <alignment horizontal="center" vertical="center"/>
    </xf>
    <xf numFmtId="0" fontId="31" fillId="9" borderId="4" applyAlignment="1" pivotButton="0" quotePrefix="0" xfId="0">
      <alignment vertical="center" wrapText="1"/>
    </xf>
    <xf numFmtId="0" fontId="28" fillId="7" borderId="0" applyAlignment="1" pivotButton="0" quotePrefix="0" xfId="0">
      <alignment horizontal="center" vertical="center"/>
    </xf>
    <xf numFmtId="1" fontId="24" fillId="8" borderId="4" applyAlignment="1" pivotButton="0" quotePrefix="0" xfId="0">
      <alignment horizontal="right" vertical="center"/>
    </xf>
    <xf numFmtId="164" fontId="18" fillId="7" borderId="4" applyAlignment="1" pivotButton="0" quotePrefix="0" xfId="0">
      <alignment horizontal="right" vertical="center"/>
    </xf>
    <xf numFmtId="9" fontId="24" fillId="8" borderId="4" applyAlignment="1" pivotButton="0" quotePrefix="0" xfId="0">
      <alignment horizontal="right" vertical="center"/>
    </xf>
    <xf numFmtId="0" fontId="27" fillId="0" borderId="0" applyAlignment="1" pivotButton="0" quotePrefix="0" xfId="0">
      <alignment vertical="center" wrapText="1"/>
    </xf>
    <xf numFmtId="0" fontId="0" fillId="0"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0" borderId="0" applyAlignment="1" pivotButton="0" quotePrefix="0" xfId="0">
      <alignment horizontal="general" vertical="bottom"/>
    </xf>
    <xf numFmtId="0" fontId="7" fillId="0" borderId="1" applyAlignment="1" pivotButton="0" quotePrefix="0" xfId="0">
      <alignment horizontal="general" vertical="bottom"/>
    </xf>
    <xf numFmtId="0" fontId="0" fillId="0" borderId="1" pivotButton="0" quotePrefix="0" xfId="0"/>
    <xf numFmtId="0" fontId="8" fillId="0" borderId="2" applyAlignment="1" pivotButton="0" quotePrefix="0" xfId="0">
      <alignment horizontal="general" vertical="bottom"/>
    </xf>
    <xf numFmtId="164" fontId="18" fillId="0" borderId="2" applyAlignment="1" pivotButton="0" quotePrefix="0" xfId="0">
      <alignment horizontal="right" vertical="bottom"/>
    </xf>
    <xf numFmtId="0" fontId="10" fillId="0" borderId="2" applyAlignment="1" pivotButton="0" quotePrefix="0" xfId="0">
      <alignment horizontal="general" vertical="bottom"/>
    </xf>
    <xf numFmtId="9" fontId="9" fillId="4" borderId="2" applyAlignment="1" pivotButton="0" quotePrefix="0" xfId="0">
      <alignment horizontal="right" vertical="bottom"/>
    </xf>
    <xf numFmtId="164" fontId="11" fillId="0" borderId="2" applyAlignment="1" pivotButton="0" quotePrefix="0" xfId="0">
      <alignment horizontal="right" vertical="bottom"/>
    </xf>
    <xf numFmtId="1" fontId="9" fillId="4" borderId="2" applyAlignment="1" pivotButton="0" quotePrefix="0" xfId="0">
      <alignment horizontal="right" vertical="bottom"/>
    </xf>
    <xf numFmtId="10" fontId="9" fillId="4" borderId="2" applyAlignment="1" pivotButton="0" quotePrefix="0" xfId="0">
      <alignment horizontal="right" vertical="bottom"/>
    </xf>
    <xf numFmtId="165" fontId="9" fillId="4" borderId="2" applyAlignment="1" pivotButton="0" quotePrefix="0" xfId="0">
      <alignment horizontal="right" vertical="bottom"/>
    </xf>
    <xf numFmtId="1" fontId="11" fillId="0" borderId="2" applyAlignment="1" pivotButton="0" quotePrefix="0" xfId="0">
      <alignment horizontal="right" vertical="bottom"/>
    </xf>
    <xf numFmtId="0" fontId="11" fillId="5" borderId="2" applyAlignment="1" pivotButton="0" quotePrefix="0" xfId="0">
      <alignment horizontal="general" vertical="bottom"/>
    </xf>
    <xf numFmtId="164" fontId="11" fillId="5" borderId="2" applyAlignment="1" pivotButton="0" quotePrefix="0" xfId="0">
      <alignment horizontal="right" vertical="bottom"/>
    </xf>
    <xf numFmtId="0" fontId="11" fillId="3" borderId="2" applyAlignment="1" pivotButton="0" quotePrefix="0" xfId="0">
      <alignment horizontal="general" vertical="bottom"/>
    </xf>
    <xf numFmtId="164" fontId="11" fillId="3" borderId="2" applyAlignment="1" pivotButton="0" quotePrefix="0" xfId="0">
      <alignment horizontal="right" vertical="bottom"/>
    </xf>
    <xf numFmtId="0" fontId="12" fillId="0" borderId="0" applyAlignment="1" pivotButton="0" quotePrefix="0" xfId="0">
      <alignment horizontal="general" vertical="top" wrapText="1"/>
    </xf>
    <xf numFmtId="0" fontId="13" fillId="0" borderId="0" applyAlignment="1" pivotButton="0" quotePrefix="0" xfId="0">
      <alignment horizontal="general" vertical="top" wrapText="1"/>
    </xf>
    <xf numFmtId="0" fontId="14" fillId="0" borderId="0" applyAlignment="1" pivotButton="0" quotePrefix="0" xfId="0">
      <alignment horizontal="general" vertical="top" wrapText="1"/>
    </xf>
    <xf numFmtId="0" fontId="29" fillId="0" borderId="4" applyAlignment="1" pivotButton="0" quotePrefix="0" xfId="0">
      <alignment vertical="center"/>
    </xf>
    <xf numFmtId="164" fontId="29" fillId="0" borderId="4" applyAlignment="1" pivotButton="0" quotePrefix="0" xfId="0">
      <alignment horizontal="right" vertical="center"/>
    </xf>
    <xf numFmtId="166" fontId="24" fillId="8" borderId="4" applyAlignment="1" pivotButton="0" quotePrefix="0" xfId="0">
      <alignment horizontal="right" vertical="center"/>
    </xf>
    <xf numFmtId="9" fontId="18" fillId="0" borderId="4" applyAlignment="1" pivotButton="0" quotePrefix="0" xfId="0">
      <alignment horizontal="right" vertical="center"/>
    </xf>
    <xf numFmtId="0" fontId="18" fillId="0" borderId="4" pivotButton="0" quotePrefix="0" xfId="0"/>
    <xf numFmtId="0" fontId="30" fillId="0" borderId="4" applyAlignment="1" pivotButton="0" quotePrefix="0" xfId="0">
      <alignment horizontal="center" vertical="center"/>
    </xf>
    <xf numFmtId="0" fontId="31" fillId="0" borderId="4" applyAlignment="1" pivotButton="0" quotePrefix="0" xfId="0">
      <alignment vertical="center" wrapText="1"/>
    </xf>
    <xf numFmtId="167" fontId="24" fillId="8" borderId="4" applyAlignment="1" pivotButton="0" quotePrefix="0" xfId="0">
      <alignment horizontal="right" vertical="center"/>
    </xf>
    <xf numFmtId="0" fontId="10" fillId="0" borderId="0" applyAlignment="1" pivotButton="0" quotePrefix="0" xfId="0">
      <alignment horizontal="general" vertical="bottom"/>
    </xf>
    <xf numFmtId="0" fontId="15" fillId="2" borderId="2" applyAlignment="1" pivotButton="0" quotePrefix="0" xfId="0">
      <alignment horizontal="center" vertical="center" wrapText="1"/>
    </xf>
    <xf numFmtId="1" fontId="16" fillId="0" borderId="0" applyAlignment="1" pivotButton="0" quotePrefix="0" xfId="0">
      <alignment horizontal="center" vertical="bottom"/>
    </xf>
    <xf numFmtId="165" fontId="16" fillId="0" borderId="0" applyAlignment="1" pivotButton="0" quotePrefix="0" xfId="0">
      <alignment horizontal="center" vertical="bottom"/>
    </xf>
    <xf numFmtId="164" fontId="16" fillId="0" borderId="0" applyAlignment="1" pivotButton="0" quotePrefix="0" xfId="0">
      <alignment horizontal="right" vertical="bottom"/>
    </xf>
    <xf numFmtId="10" fontId="16" fillId="0" borderId="0" applyAlignment="1" pivotButton="0" quotePrefix="0" xfId="0">
      <alignment horizontal="center" vertical="bottom"/>
    </xf>
    <xf numFmtId="164" fontId="17" fillId="0" borderId="0" applyAlignment="1" pivotButton="0" quotePrefix="0" xfId="0">
      <alignment horizontal="right" vertical="bottom"/>
    </xf>
    <xf numFmtId="0" fontId="15" fillId="2" borderId="2" applyAlignment="1" pivotButton="0" quotePrefix="0" xfId="0">
      <alignment horizontal="center" vertical="bottom"/>
    </xf>
    <xf numFmtId="164" fontId="15" fillId="2" borderId="2" applyAlignment="1" pivotButton="0" quotePrefix="0" xfId="0">
      <alignment horizontal="right"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0">
    <dxf>
      <font>
        <name val="Arial"/>
        <charset val="1"/>
        <family val="0"/>
        <b val="1"/>
      </font>
      <fill>
        <patternFill>
          <bgColor rgb="FFF8CBAD"/>
        </patternFill>
      </fill>
    </dxf>
    <dxf>
      <fill>
        <patternFill>
          <bgColor rgb="FFF3F3F3"/>
        </patternFill>
      </fill>
    </dxf>
    <dxf>
      <border>
        <left style="thin">
          <color rgb="FFD0D0D0"/>
        </left>
        <right style="thin">
          <color rgb="FFD0D0D0"/>
        </right>
        <top style="thin">
          <color rgb="FFD0D0D0"/>
        </top>
        <bottom style="thin">
          <color rgb="FFD0D0D0"/>
        </bottom>
        <diagonal/>
      </border>
    </dxf>
    <dxf>
      <font>
        <name val="Arial"/>
        <b val="1"/>
        <color rgb="FF9C0006"/>
        <sz val="13"/>
      </font>
      <fill>
        <patternFill>
          <bgColor rgb="FFFFC7CE"/>
        </patternFill>
      </fill>
    </dxf>
    <dxf>
      <font>
        <name val="Arial"/>
        <b val="1"/>
        <color rgb="FF006100"/>
        <sz val="13"/>
      </font>
      <fill>
        <patternFill>
          <bgColor rgb="FFC6EFCE"/>
        </patternFill>
      </fill>
    </dxf>
    <dxf>
      <font>
        <name val="Arial"/>
        <b val="1"/>
        <color rgb="FF9C0006"/>
        <sz val="11"/>
      </font>
      <fill>
        <patternFill>
          <bgColor rgb="FFFFC7CE"/>
        </patternFill>
      </fill>
    </dxf>
    <dxf>
      <font>
        <name val="Arial"/>
        <b val="1"/>
        <color rgb="FF006100"/>
        <sz val="11"/>
      </font>
      <fill>
        <patternFill>
          <bgColor rgb="FFC6EFCE"/>
        </patternFill>
      </fill>
    </dxf>
    <dxf>
      <font>
        <name val="Arial"/>
        <b val="1"/>
        <color rgb="FF006100"/>
        <sz val="12"/>
      </font>
      <fill>
        <patternFill>
          <bgColor rgb="FFC6EFCE"/>
        </patternFill>
      </fill>
    </dxf>
    <dxf>
      <font>
        <name val="Arial"/>
        <b val="1"/>
        <color rgb="FF9C0006"/>
        <sz val="12"/>
      </font>
      <fill>
        <patternFill>
          <bgColor rgb="FFFFC7CE"/>
        </patternFill>
      </fill>
    </dxf>
    <dxf>
      <font>
        <name val="Arial"/>
        <b val="1"/>
        <color rgb="FF7A4A00"/>
        <sz val="12"/>
      </font>
      <fill>
        <patternFill>
          <bgColor rgb="FFFCE4D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A4A00"/>
      <rgbColor rgb="FF800080"/>
      <rgbColor rgb="FF008080"/>
      <rgbColor rgb="FFC0C0C0"/>
      <rgbColor rgb="FF808080"/>
      <rgbColor rgb="FF9999FF"/>
      <rgbColor rgb="FF993366"/>
      <rgbColor rgb="FFFFF7E0"/>
      <rgbColor rgb="FFF3F3F3"/>
      <rgbColor rgb="FF660066"/>
      <rgbColor rgb="FFFF8080"/>
      <rgbColor rgb="FF0066CC"/>
      <rgbColor rgb="FFD0D0D0"/>
      <rgbColor rgb="FF000080"/>
      <rgbColor rgb="FFFF00FF"/>
      <rgbColor rgb="FFFFFF00"/>
      <rgbColor rgb="FF00FFFF"/>
      <rgbColor rgb="FF800080"/>
      <rgbColor rgb="FF800000"/>
      <rgbColor rgb="FF008080"/>
      <rgbColor rgb="FF0000FF"/>
      <rgbColor rgb="FF00CCFF"/>
      <rgbColor rgb="FFCCFFFF"/>
      <rgbColor rgb="FFCCFFCC"/>
      <rgbColor rgb="FFFCE4D6"/>
      <rgbColor rgb="FF99CCFF"/>
      <rgbColor rgb="FFFF99CC"/>
      <rgbColor rgb="FFCC99FF"/>
      <rgbColor rgb="FFF8CBAD"/>
      <rgbColor rgb="FF3366FF"/>
      <rgbColor rgb="FF33CCCC"/>
      <rgbColor rgb="FF99CC00"/>
      <rgbColor rgb="FFF2B705"/>
      <rgbColor rgb="FFFF9900"/>
      <rgbColor rgb="FFFF6600"/>
      <rgbColor rgb="FF666666"/>
      <rgbColor rgb="FF969696"/>
      <rgbColor rgb="FF003366"/>
      <rgbColor rgb="FF339966"/>
      <rgbColor rgb="FF003300"/>
      <rgbColor rgb="FF333300"/>
      <rgbColor rgb="FF9B1C1C"/>
      <rgbColor rgb="FF993366"/>
      <rgbColor rgb="FF555555"/>
      <rgbColor rgb="FF444444"/>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tabColor rgb="FF9B1C1C"/>
    <outlinePr summaryBelow="1" summaryRight="1"/>
    <pageSetUpPr fitToPage="1"/>
  </sheetPr>
  <dimension ref="B2:D31"/>
  <sheetViews>
    <sheetView showGridLines="0" tabSelected="1" workbookViewId="0">
      <selection activeCell="A1" sqref="A1"/>
    </sheetView>
  </sheetViews>
  <sheetFormatPr baseColWidth="8" defaultRowHeight="15"/>
  <cols>
    <col width="2" customWidth="1" style="30" min="1" max="1"/>
    <col width="42" customWidth="1" style="30" min="2" max="2"/>
    <col width="22" customWidth="1" style="30" min="3" max="3"/>
    <col width="62" customWidth="1" style="30" min="4" max="4"/>
  </cols>
  <sheetData>
    <row r="2" ht="33.75" customHeight="1" s="30">
      <c r="B2" s="31" t="inlineStr">
        <is>
          <t>BỘ BẢNG TÍNH MUA CHUNG CƯ LẦN ĐẦU</t>
        </is>
      </c>
    </row>
    <row r="3" ht="19.5" customHeight="1" s="30">
      <c r="B3" s="32" t="inlineStr">
        <is>
          <t>Nhật Nguyễn BĐS  •  nhatnguyenbds.com  •  Zalo 0985.045.766</t>
        </is>
      </c>
    </row>
    <row r="4" ht="27.75" customHeight="1" s="30">
      <c r="B4" s="33" t="inlineStr">
        <is>
          <t>Điền trong 5 phút – biết ngay cần bao nhiêu vốn tự có, mỗi tháng trả ngân hàng bao nhiêu và sau khi trả nợ còn dư bao nhiêu để sống. Đi kèm cẩm nang "10 bí kíp bỏ túi khi mua chung cư".</t>
        </is>
      </c>
    </row>
    <row r="6" ht="21" customHeight="1" s="30">
      <c r="B6" s="34" t="inlineStr">
        <is>
          <t>LÀM THEO 3 BƯỚC</t>
        </is>
      </c>
      <c r="C6" s="35" t="n"/>
      <c r="D6" s="35" t="n"/>
    </row>
    <row r="7" ht="19.5" customHeight="1" s="30">
      <c r="B7" s="36" t="inlineStr">
        <is>
          <t>Bước 1</t>
        </is>
      </c>
      <c r="C7" s="37" t="inlineStr">
        <is>
          <t>1. Tổng chi phí</t>
        </is>
      </c>
      <c r="D7" s="38" t="inlineStr">
        <is>
          <t>Nhập giá căn hộ và các khoản phải chi → biết TỔNG TIỀN cả thương vụ và VỐN TỰ CÓ cần chuẩn bị.</t>
        </is>
      </c>
    </row>
    <row r="8" ht="19.5" customHeight="1" s="30">
      <c r="B8" s="36" t="inlineStr">
        <is>
          <t>Bước 2</t>
        </is>
      </c>
      <c r="C8" s="37" t="inlineStr">
        <is>
          <t>2. Khoản vay</t>
        </is>
      </c>
      <c r="D8" s="38" t="inlineStr">
        <is>
          <t>Nhập tỷ lệ vay, lãi ưu đãi, lãi thả nổi → biết tiền trả mỗi tháng và mức tăng khi hết ưu đãi.</t>
        </is>
      </c>
    </row>
    <row r="9" ht="19.5" customHeight="1" s="30">
      <c r="B9" s="36" t="inlineStr">
        <is>
          <t>Bước 3</t>
        </is>
      </c>
      <c r="C9" s="37" t="inlineStr">
        <is>
          <t>3. Dòng tiền tháng</t>
        </is>
      </c>
      <c r="D9" s="38" t="inlineStr">
        <is>
          <t>Nhập thu nhập và chi tiêu → biết mỗi tháng CÒN DƯ hay THIẾU, và khoản vay có vừa sức không.</t>
        </is>
      </c>
    </row>
    <row r="10" ht="19.5" customHeight="1" s="30">
      <c r="B10" s="36" t="inlineStr">
        <is>
          <t>Xem thêm</t>
        </is>
      </c>
      <c r="C10" s="37" t="inlineStr">
        <is>
          <t>Lịch trả nợ / Theo năm</t>
        </is>
      </c>
      <c r="D10" s="38" t="inlineStr">
        <is>
          <t>Chi tiết gốc – lãi từng tháng và tổng hợp từng năm của khoản vay.</t>
        </is>
      </c>
    </row>
    <row r="12" ht="21" customHeight="1" s="30">
      <c r="B12" s="34" t="inlineStr">
        <is>
          <t>QUY TẮC MÀU Ô</t>
        </is>
      </c>
      <c r="C12" s="35" t="n"/>
      <c r="D12" s="35" t="n"/>
    </row>
    <row r="13" ht="19.5" customHeight="1" s="30">
      <c r="B13" s="39" t="inlineStr">
        <is>
          <t>Ô nền VÀNG, chữ xanh</t>
        </is>
      </c>
      <c r="C13" s="40" t="n">
        <v>123456789</v>
      </c>
      <c r="D13" s="38" t="inlineStr">
        <is>
          <t>Ô anh chị tự nhập số của mình</t>
        </is>
      </c>
    </row>
    <row r="14" ht="19.5" customHeight="1" s="30">
      <c r="B14" s="39" t="inlineStr">
        <is>
          <t>Ô nền trắng</t>
        </is>
      </c>
      <c r="C14" s="41" t="n">
        <v>123456789</v>
      </c>
      <c r="D14" s="38" t="inlineStr">
        <is>
          <t>Máy tự tính – không cần sửa</t>
        </is>
      </c>
    </row>
    <row r="15" ht="19.5" customHeight="1" s="30">
      <c r="B15" s="39" t="inlineStr">
        <is>
          <t>Ô nền kem / cam</t>
        </is>
      </c>
      <c r="C15" s="42" t="n">
        <v>123456789</v>
      </c>
      <c r="D15" s="38" t="inlineStr">
        <is>
          <t>Kết quả quan trọng, cần chú ý</t>
        </is>
      </c>
    </row>
    <row r="17" ht="21" customHeight="1" s="30">
      <c r="B17" s="34" t="inlineStr">
        <is>
          <t>BA CON SỐ QUAN TRỌNG NHẤT</t>
        </is>
      </c>
      <c r="C17" s="35" t="n"/>
      <c r="D17" s="35" t="n"/>
    </row>
    <row r="18" ht="26" customHeight="1" s="30">
      <c r="B18" s="43" t="inlineStr">
        <is>
          <t>VỐN TỰ CÓ CẦN CHUẨN BỊ</t>
        </is>
      </c>
      <c r="C18" s="44">
        <f>'1. Tổng chi phí'!C30</f>
        <v/>
      </c>
      <c r="D18" s="45" t="inlineStr">
        <is>
          <t>Tiền phải có trong tay trước khi mua</t>
        </is>
      </c>
    </row>
    <row r="19" ht="26" customHeight="1" s="30">
      <c r="B19" s="43" t="inlineStr">
        <is>
          <t>TRẢ NGÂN HÀNG MỖI THÁNG</t>
        </is>
      </c>
      <c r="C19" s="44">
        <f>'3. Dòng tiền tháng'!C14</f>
        <v/>
      </c>
      <c r="D19" s="45" t="inlineStr">
        <is>
          <t>Tính theo mốc đã chọn ở sheet 3</t>
        </is>
      </c>
    </row>
    <row r="20" ht="26" customHeight="1" s="30">
      <c r="B20" s="46" t="inlineStr">
        <is>
          <t>CÒN DƯ / (THIẾU) MỖI THÁNG</t>
        </is>
      </c>
      <c r="C20" s="47">
        <f>'3. Dòng tiền tháng'!C42</f>
        <v/>
      </c>
      <c r="D20" s="48" t="inlineStr">
        <is>
          <t>Sau khi trả nợ, phí chung cư và sinh hoạt</t>
        </is>
      </c>
    </row>
    <row r="21" ht="30" customHeight="1" s="30">
      <c r="B21" s="49" t="inlineStr">
        <is>
          <t>ĐÁNH GIÁ KHOẢN VAY</t>
        </is>
      </c>
      <c r="C21" s="50">
        <f>'3. Dòng tiền tháng'!C44</f>
        <v/>
      </c>
      <c r="D21" s="51">
        <f>'3. Dòng tiền tháng'!D44</f>
        <v/>
      </c>
    </row>
    <row r="23" ht="21" customHeight="1" s="30">
      <c r="B23" s="34" t="inlineStr">
        <is>
          <t>BA LỖI KHIẾN NGƯỜI MUA LẦN ĐẦU MẤT TIỀN OAN</t>
        </is>
      </c>
      <c r="C23" s="35" t="n"/>
      <c r="D23" s="35" t="n"/>
    </row>
    <row r="24" ht="27.75" customHeight="1" s="30">
      <c r="B24" s="33" t="inlineStr">
        <is>
          <t>1. Chỉ nhìn giá bán, quên bảo trì 2%, trước bạ 0,5%, nội thất và dự phòng → thiếu tiền lúc nhận nhà.</t>
        </is>
      </c>
    </row>
    <row r="25" ht="27.75" customHeight="1" s="30">
      <c r="B25" s="33" t="inlineStr">
        <is>
          <t>2. Tính khả năng trả nợ theo LÃI ƯU ĐÃI. Hết 6–36 tháng ưu đãi, tiền trả nhảy vọt (xem sheet 3, mục B).</t>
        </is>
      </c>
    </row>
    <row r="26" ht="27.75" customHeight="1" s="30">
      <c r="B26" s="33" t="inlineStr">
        <is>
          <t>3. Quên phí quản lý, gửi xe, điện nước – khoản ở nhà đất không có, ở chung cư trả suốt nhiều năm.</t>
        </is>
      </c>
    </row>
    <row r="27" ht="18" customHeight="1" s="30">
      <c r="B27" s="33" t="inlineStr">
        <is>
          <t>Chi tiết 10 lỗi và cách tránh nằm trong cẩm nang "10 bí kíp bỏ túi khi mua chung cư" gửi kèm.</t>
        </is>
      </c>
    </row>
    <row r="29" ht="27.75" customHeight="1" s="30">
      <c r="B29" s="33" t="inlineStr">
        <is>
          <t>Bảng tính dùng cách phổ biến của ngân hàng: gốc chia đều hàng tháng, lãi tính trên dư nợ giảm dần. Kết quả mang tính tham khảo để anh chị chủ động, không thay thế thẩm định của ngân hàng.</t>
        </is>
      </c>
    </row>
    <row r="31" ht="26" customHeight="1" s="30">
      <c r="B31" s="52" t="inlineStr">
        <is>
          <t>Cần người xem giúp căn hộ, kiểm tra pháp lý hay so gói vay? Nhật Nguyễn BĐS – Zalo 0985.045.766 – nhatnguyenbds.com</t>
        </is>
      </c>
    </row>
  </sheetData>
  <mergeCells count="13">
    <mergeCell ref="B3:D3"/>
    <mergeCell ref="B29:D29"/>
    <mergeCell ref="B31:D31"/>
    <mergeCell ref="B23:D23"/>
    <mergeCell ref="B4:D4"/>
    <mergeCell ref="B17:D17"/>
    <mergeCell ref="B26:D26"/>
    <mergeCell ref="B27:D27"/>
    <mergeCell ref="B12:D12"/>
    <mergeCell ref="B25:D25"/>
    <mergeCell ref="B6:D6"/>
    <mergeCell ref="B24:D24"/>
    <mergeCell ref="B2:D2"/>
  </mergeCells>
  <conditionalFormatting sqref="C20">
    <cfRule type="cellIs" priority="1" operator="lessThan" dxfId="3">
      <formula>0</formula>
    </cfRule>
    <cfRule type="cellIs" priority="2" operator="greaterThan" dxfId="4">
      <formula>0</formula>
    </cfRule>
  </conditionalFormatting>
  <conditionalFormatting sqref="C21">
    <cfRule type="cellIs" priority="3" operator="equal" dxfId="4">
      <formula>"AN TOÀN"</formula>
    </cfRule>
    <cfRule type="cellIs" priority="4" operator="equal" dxfId="3">
      <formula>"RỦI RO CAO"</formula>
    </cfRule>
  </conditionalFormatting>
  <pageMargins left="0.75" right="0.75" top="1" bottom="1" header="0.5" footer="0.5"/>
  <pageSetup orientation="portrait" fitToWidth="1"/>
</worksheet>
</file>

<file path=xl/worksheets/sheet2.xml><?xml version="1.0" encoding="utf-8"?>
<worksheet xmlns="http://schemas.openxmlformats.org/spreadsheetml/2006/main">
  <sheetPr>
    <tabColor rgb="FFF2B705"/>
    <outlinePr summaryBelow="1" summaryRight="1"/>
    <pageSetUpPr fitToPage="1"/>
  </sheetPr>
  <dimension ref="B2:D39"/>
  <sheetViews>
    <sheetView showGridLines="0" tabSelected="0" workbookViewId="0">
      <selection activeCell="A1" sqref="A1"/>
    </sheetView>
  </sheetViews>
  <sheetFormatPr baseColWidth="8" defaultRowHeight="15"/>
  <cols>
    <col width="2" customWidth="1" style="30" min="1" max="1"/>
    <col width="42" customWidth="1" style="30" min="2" max="2"/>
    <col width="22" customWidth="1" style="30" min="3" max="3"/>
    <col width="62" customWidth="1" style="30" min="4" max="4"/>
  </cols>
  <sheetData>
    <row r="2" ht="33.75" customHeight="1" s="30">
      <c r="B2" s="31" t="inlineStr">
        <is>
          <t>TỔNG CHI PHÍ MUA CĂN HỘ – TÍNH ĐỦ, ĐỪNG CHỈ NHÌN GIÁ BÁN</t>
        </is>
      </c>
    </row>
    <row r="3" ht="19.5" customHeight="1" s="30">
      <c r="B3" s="32" t="inlineStr">
        <is>
          <t>Bí kíp số 01  •  Nhật Nguyễn BĐS  •  Zalo 0985.045.766  •  nhatnguyenbds.com</t>
        </is>
      </c>
    </row>
    <row r="4" ht="27.75" customHeight="1" s="30">
      <c r="B4" s="33" t="inlineStr">
        <is>
          <t>Bước 1/3. Chỉ nhập vào các ô NỀN VÀNG, chữ xanh. Các ô còn lại tự tính. Số liệu mẫu bên dưới chỉ để minh hoạ – anh chị thay bằng số của mình.</t>
        </is>
      </c>
    </row>
    <row r="6" ht="21" customHeight="1" s="30">
      <c r="B6" s="34" t="inlineStr">
        <is>
          <t>1. GIÁ CĂN HỘ</t>
        </is>
      </c>
      <c r="C6" s="35" t="n"/>
      <c r="D6" s="35" t="n"/>
    </row>
    <row r="7" ht="19.5" customHeight="1" s="30">
      <c r="B7" s="39" t="inlineStr">
        <is>
          <t>Giá bán theo hợp đồng (VNĐ)</t>
        </is>
      </c>
      <c r="C7" s="40" t="n">
        <v>2000000000</v>
      </c>
      <c r="D7" s="38" t="inlineStr">
        <is>
          <t>Nhập MỘT LẦN ở đây – sheet "2. Khoản vay" tự lấy số này</t>
        </is>
      </c>
    </row>
    <row r="8" ht="19.5" customHeight="1" s="30">
      <c r="B8" s="39" t="inlineStr">
        <is>
          <t>Giá đã gồm VAT chưa?  (1 = Rồi, 0 = Chưa)</t>
        </is>
      </c>
      <c r="C8" s="53" t="n">
        <v>1</v>
      </c>
      <c r="D8" s="38" t="inlineStr">
        <is>
          <t>Hỏi rõ chủ đầu tư. Nếu chưa gồm, bảng tự cộng thêm 10% VAT</t>
        </is>
      </c>
    </row>
    <row r="9" ht="19.5" customHeight="1" s="30">
      <c r="B9" s="39" t="inlineStr">
        <is>
          <t>Thuế VAT cộng thêm</t>
        </is>
      </c>
      <c r="C9" s="41">
        <f>IF(C8=0,ROUND(C7*10%,0),0)</f>
        <v/>
      </c>
      <c r="D9" s="38" t="inlineStr">
        <is>
          <t>Tự tính</t>
        </is>
      </c>
    </row>
    <row r="10" ht="19.5" customHeight="1" s="30">
      <c r="B10" s="39" t="inlineStr">
        <is>
          <t>Giá căn hộ đã gồm VAT</t>
        </is>
      </c>
      <c r="C10" s="41">
        <f>C7+C9</f>
        <v/>
      </c>
      <c r="D10" s="38" t="inlineStr">
        <is>
          <t>Số thực trả cho chủ đầu tư phần giá căn hộ</t>
        </is>
      </c>
    </row>
    <row r="12" ht="21" customHeight="1" s="30">
      <c r="B12" s="34" t="inlineStr">
        <is>
          <t>2. CHI PHÍ BẮT BUỘC KHI NHẬN NHÀ</t>
        </is>
      </c>
      <c r="C12" s="35" t="n"/>
      <c r="D12" s="35" t="n"/>
    </row>
    <row r="13" ht="19.5" customHeight="1" s="30">
      <c r="B13" s="39" t="inlineStr">
        <is>
          <t>Kinh phí bảo trì 2%</t>
        </is>
      </c>
      <c r="C13" s="41">
        <f>ROUND(IF(C8=1,C7/1.1,C7)*2%,0)</f>
        <v/>
      </c>
      <c r="D13" s="38" t="inlineStr">
        <is>
          <t>2% giá bán chưa gồm VAT – nộp khi nhận nhà</t>
        </is>
      </c>
    </row>
    <row r="14" ht="19.5" customHeight="1" s="30">
      <c r="B14" s="39" t="inlineStr">
        <is>
          <t>Lệ phí trước bạ 0,5%</t>
        </is>
      </c>
      <c r="C14" s="41">
        <f>ROUND(C7*0.5%,0)</f>
        <v/>
      </c>
      <c r="D14" s="38" t="inlineStr">
        <is>
          <t>Tính trên giá trị theo hợp đồng / bảng giá nhà nước</t>
        </is>
      </c>
    </row>
    <row r="15" ht="19.5" customHeight="1" s="30">
      <c r="B15" s="39" t="inlineStr">
        <is>
          <t>Phí làm sổ hồng, công chứng, hồ sơ</t>
        </is>
      </c>
      <c r="C15" s="40" t="n">
        <v>15000000</v>
      </c>
      <c r="D15" s="38" t="inlineStr">
        <is>
          <t>Hỏi chủ đầu tư hoặc đơn vị làm hồ sơ</t>
        </is>
      </c>
    </row>
    <row r="16" ht="19.5" customHeight="1" s="30">
      <c r="B16" s="39" t="inlineStr">
        <is>
          <t>Cộng chi phí khi nhận nhà</t>
        </is>
      </c>
      <c r="C16" s="54">
        <f>SUM(C13:C15)</f>
        <v/>
      </c>
      <c r="D16" s="38" t="inlineStr"/>
    </row>
    <row r="18" ht="21" customHeight="1" s="30">
      <c r="B18" s="34" t="inlineStr">
        <is>
          <t>3. CHI PHÍ ĐỂ VÀO Ở ĐƯỢC</t>
        </is>
      </c>
      <c r="C18" s="35" t="n"/>
      <c r="D18" s="35" t="n"/>
    </row>
    <row r="19" ht="19.5" customHeight="1" s="30">
      <c r="B19" s="39" t="inlineStr">
        <is>
          <t>Nội thất, thiết bị (rèm, điều hoà, bếp, tủ)</t>
        </is>
      </c>
      <c r="C19" s="40" t="n">
        <v>150000000</v>
      </c>
      <c r="D19" s="38" t="inlineStr">
        <is>
          <t>Khoản hay bị bỏ quên nhất – nên dự trù riêng</t>
        </is>
      </c>
    </row>
    <row r="20" ht="19.5" customHeight="1" s="30">
      <c r="B20" s="39" t="inlineStr">
        <is>
          <t>Chuyển nhà, thẻ từ, đăng ký gửi xe</t>
        </is>
      </c>
      <c r="C20" s="40" t="n">
        <v>10000000</v>
      </c>
      <c r="D20" s="38" t="inlineStr">
        <is>
          <t>Các khoản lặt vặt lúc dọn về</t>
        </is>
      </c>
    </row>
    <row r="21" ht="19.5" customHeight="1" s="30">
      <c r="B21" s="39" t="inlineStr">
        <is>
          <t>Cộng chi phí vào ở</t>
        </is>
      </c>
      <c r="C21" s="54">
        <f>SUM(C19:C20)</f>
        <v/>
      </c>
      <c r="D21" s="38" t="inlineStr"/>
    </row>
    <row r="23" ht="21" customHeight="1" s="30">
      <c r="B23" s="34" t="inlineStr">
        <is>
          <t>4. DỰ PHÒNG PHÁT SINH</t>
        </is>
      </c>
      <c r="C23" s="35" t="n"/>
      <c r="D23" s="35" t="n"/>
    </row>
    <row r="24" ht="19.5" customHeight="1" s="30">
      <c r="B24" s="39" t="inlineStr">
        <is>
          <t>Tỷ lệ dự phòng (% giá căn hộ)</t>
        </is>
      </c>
      <c r="C24" s="55" t="n">
        <v>0.07000000000000001</v>
      </c>
      <c r="D24" s="38" t="inlineStr">
        <is>
          <t>Bí kíp 01 khuyên dự phòng 5–10%</t>
        </is>
      </c>
    </row>
    <row r="25" ht="19.5" customHeight="1" s="30">
      <c r="B25" s="39" t="inlineStr">
        <is>
          <t>Số tiền dự phòng</t>
        </is>
      </c>
      <c r="C25" s="41">
        <f>ROUND(C10*C24,0)</f>
        <v/>
      </c>
      <c r="D25" s="38" t="inlineStr">
        <is>
          <t>Phần đệm cho những khoản không lường trước</t>
        </is>
      </c>
    </row>
    <row r="27" ht="21" customHeight="1" s="30">
      <c r="B27" s="34" t="inlineStr">
        <is>
          <t>5. KẾT QUẢ</t>
        </is>
      </c>
      <c r="C27" s="35" t="n"/>
      <c r="D27" s="35" t="n"/>
    </row>
    <row r="28" ht="19.5" customHeight="1" s="30">
      <c r="B28" s="39" t="inlineStr">
        <is>
          <t>TỔNG TIỀN CHO CẢ THƯƠNG VỤ</t>
        </is>
      </c>
      <c r="C28" s="54">
        <f>C10+C16+C21+C25</f>
        <v/>
      </c>
      <c r="D28" s="38" t="inlineStr">
        <is>
          <t>Giá căn + chi phí nhận nhà + vào ở + dự phòng</t>
        </is>
      </c>
    </row>
    <row r="29" ht="19.5" customHeight="1" s="30">
      <c r="B29" s="39" t="inlineStr">
        <is>
          <t>Ngân hàng cho vay</t>
        </is>
      </c>
      <c r="C29" s="41">
        <f>'2. Khoản vay'!C9</f>
        <v/>
      </c>
      <c r="D29" s="38" t="inlineStr">
        <is>
          <t>Theo tỷ lệ vay nhập ở sheet "2. Khoản vay"</t>
        </is>
      </c>
    </row>
    <row r="30" ht="26" customHeight="1" s="30">
      <c r="B30" s="46" t="inlineStr">
        <is>
          <t>VỐN TỰ CÓ CẦN CHUẨN BỊ</t>
        </is>
      </c>
      <c r="C30" s="47">
        <f>C28-C29</f>
        <v/>
      </c>
      <c r="D30" s="48" t="inlineStr">
        <is>
          <t>Đây mới là số tiền anh chị thật sự cần có trong tay</t>
        </is>
      </c>
    </row>
    <row r="31" ht="19.5" customHeight="1" s="30">
      <c r="B31" s="39" t="inlineStr">
        <is>
          <t>Cần có ngay khi ký hợp đồng (tối đa 30%)</t>
        </is>
      </c>
      <c r="C31" s="41">
        <f>ROUND(C10*30%,0)</f>
        <v/>
      </c>
      <c r="D31" s="38" t="inlineStr">
        <is>
          <t>Luật 2023: thanh toán lần đầu tối đa 30% giá trị hợp đồng (bí kíp 04)</t>
        </is>
      </c>
    </row>
    <row r="32" ht="19.5" customHeight="1" s="30">
      <c r="B32" s="39" t="inlineStr">
        <is>
          <t>Tiền cọc tối đa theo luật (5%)</t>
        </is>
      </c>
      <c r="C32" s="41">
        <f>ROUND(C10*5%,0)</f>
        <v/>
      </c>
      <c r="D32" s="38" t="inlineStr">
        <is>
          <t>Chỉ đặt cọc khi dự án đã đủ điều kiện bán (bí kíp 04)</t>
        </is>
      </c>
    </row>
    <row r="34" ht="18" customHeight="1" s="30">
      <c r="B34" s="56" t="inlineStr">
        <is>
          <t>Lưu ý:</t>
        </is>
      </c>
    </row>
    <row r="35" ht="27.75" customHeight="1" s="30">
      <c r="B35" s="33" t="inlineStr">
        <is>
          <t>• Kinh phí bảo trì 2% tính trên giá bán chưa gồm VAT. Lệ phí trước bạ 0,5% tính theo giá hợp đồng hoặc bảng giá nhà nước – lấy mức cao hơn.</t>
        </is>
      </c>
    </row>
    <row r="36" ht="18" customHeight="1" s="30">
      <c r="B36" s="33" t="inlineStr">
        <is>
          <t>• Mỗi dự án có cách thu phí hồ sơ, sổ hồng khác nhau. Hãy hỏi bằng văn bản và ghi vào hợp đồng.</t>
        </is>
      </c>
    </row>
    <row r="37" ht="18" customHeight="1" s="30">
      <c r="B37" s="33" t="inlineStr">
        <is>
          <t>• Con số ở đây là ước tính để lập ngân sách, không thay thế báo giá chính thức của chủ đầu tư.</t>
        </is>
      </c>
    </row>
    <row r="39" ht="26" customHeight="1" s="30">
      <c r="B39" s="52" t="inlineStr">
        <is>
          <t>Cần người xem giúp căn hộ, kiểm tra pháp lý hay so gói vay? Nhật Nguyễn BĐS – Zalo 0985.045.766 – nhatnguyenbds.com</t>
        </is>
      </c>
    </row>
  </sheetData>
  <mergeCells count="13">
    <mergeCell ref="B3:D3"/>
    <mergeCell ref="B36:D36"/>
    <mergeCell ref="B37:D37"/>
    <mergeCell ref="B23:D23"/>
    <mergeCell ref="B35:D35"/>
    <mergeCell ref="B4:D4"/>
    <mergeCell ref="B18:D18"/>
    <mergeCell ref="B27:D27"/>
    <mergeCell ref="B12:D12"/>
    <mergeCell ref="B39:D39"/>
    <mergeCell ref="B6:D6"/>
    <mergeCell ref="B2:D2"/>
    <mergeCell ref="B34:D34"/>
  </mergeCells>
  <pageMargins left="0.75" right="0.75" top="1" bottom="1" header="0.5" footer="0.5"/>
  <pageSetup orientation="portrait" fitToWidth="1"/>
</worksheet>
</file>

<file path=xl/worksheets/sheet3.xml><?xml version="1.0" encoding="utf-8"?>
<worksheet xmlns="http://schemas.openxmlformats.org/spreadsheetml/2006/main">
  <sheetPr filterMode="0">
    <tabColor rgb="FFF2B705"/>
    <outlinePr summaryBelow="1" summaryRight="1"/>
    <pageSetUpPr fitToPage="1"/>
  </sheetPr>
  <dimension ref="A1:D32"/>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2" customWidth="1" style="57" min="1" max="1"/>
    <col width="42" customWidth="1" style="57" min="2" max="2"/>
    <col width="22" customWidth="1" style="57" min="3" max="3"/>
    <col width="62" customWidth="1" style="57" min="4" max="4"/>
  </cols>
  <sheetData>
    <row r="1"/>
    <row r="2" ht="33.75" customHeight="1" s="30">
      <c r="B2" s="58" t="inlineStr">
        <is>
          <t>KHOẢN VAY NGÂN HÀNG – GỐC, LÃI, TIỀN TRẢ MỖI THÁNG</t>
        </is>
      </c>
    </row>
    <row r="3" ht="19.5" customHeight="1" s="30">
      <c r="B3" s="59" t="inlineStr">
        <is>
          <t>Nhật Nguyễn BĐS  •  nhatnguyenbds.com  •  Zalo 0985.045.766  •  Lãi ưu đãi + thả nổi, dư nợ giảm dần</t>
        </is>
      </c>
    </row>
    <row r="4" ht="15" customHeight="1" s="30">
      <c r="B4" s="60" t="inlineStr">
        <is>
          <t>Bước 2/3. Chỉ nhập vào các ô NỀN VÀNG, chữ xanh. Giá căn hộ tự lấy từ sheet "1. Tổng chi phí" – không cần nhập lại.</t>
        </is>
      </c>
    </row>
    <row r="5"/>
    <row r="6" ht="15" customHeight="1" s="30">
      <c r="B6" s="61" t="inlineStr">
        <is>
          <t>1. THÔNG TIN KHOẢN VAY  (nhập vào ô vàng)</t>
        </is>
      </c>
      <c r="C6" s="62" t="n"/>
      <c r="D6" s="62" t="n"/>
    </row>
    <row r="7" ht="19.5" customHeight="1" s="30">
      <c r="B7" s="63" t="inlineStr">
        <is>
          <t>Giá trị căn hộ (VNĐ)</t>
        </is>
      </c>
      <c r="C7" s="64">
        <f>'1. Tổng chi phí'!C7</f>
        <v/>
      </c>
      <c r="D7" s="65" t="inlineStr">
        <is>
          <t>Tự lấy từ sheet "1. Tổng chi phí" – sửa giá ở sheet đó</t>
        </is>
      </c>
    </row>
    <row r="8" ht="19.5" customHeight="1" s="30">
      <c r="B8" s="63" t="inlineStr">
        <is>
          <t>Tỷ lệ vay (% giá trị căn)</t>
        </is>
      </c>
      <c r="C8" s="66" t="n">
        <v>0.6</v>
      </c>
      <c r="D8" s="65" t="inlineStr">
        <is>
          <t>Ngân hàng thường cho vay tối đa 70–80% giá trị căn hộ</t>
        </is>
      </c>
    </row>
    <row r="9" ht="19.5" customHeight="1" s="30">
      <c r="B9" s="63" t="inlineStr">
        <is>
          <t>Số tiền vay (VNĐ)</t>
        </is>
      </c>
      <c r="C9" s="67">
        <f>ROUND(C7*C8,0)</f>
        <v/>
      </c>
      <c r="D9" s="65" t="inlineStr">
        <is>
          <t>Tự tính</t>
        </is>
      </c>
    </row>
    <row r="10" ht="19.5" customHeight="1" s="30">
      <c r="B10" s="63" t="inlineStr">
        <is>
          <t>Vốn tự có cần chuẩn bị (VNĐ)</t>
        </is>
      </c>
      <c r="C10" s="67">
        <f>C7-C9</f>
        <v/>
      </c>
      <c r="D10" s="65" t="inlineStr">
        <is>
          <t>Chỉ là phần chênh giá căn – xem VỐN TỰ CÓ đầy đủ ở sheet "1. Tổng chi phí"</t>
        </is>
      </c>
    </row>
    <row r="11" ht="19.5" customHeight="1" s="30">
      <c r="B11" s="63" t="inlineStr">
        <is>
          <t>Thời hạn vay (năm)</t>
        </is>
      </c>
      <c r="C11" s="68" t="n">
        <v>20</v>
      </c>
      <c r="D11" s="65" t="inlineStr">
        <is>
          <t>Tối đa 35 năm</t>
        </is>
      </c>
    </row>
    <row r="12" ht="19.5" customHeight="1" s="30">
      <c r="B12" s="63" t="inlineStr">
        <is>
          <t>Lãi suất ưu đãi (%/năm)</t>
        </is>
      </c>
      <c r="C12" s="69" t="n">
        <v>0.065</v>
      </c>
      <c r="D12" s="65" t="inlineStr">
        <is>
          <t>Lãi suất cố định trong thời gian ưu đãi – hỏi ngân hàng</t>
        </is>
      </c>
    </row>
    <row r="13" ht="19.5" customHeight="1" s="30">
      <c r="B13" s="63" t="inlineStr">
        <is>
          <t>Số tháng ưu đãi</t>
        </is>
      </c>
      <c r="C13" s="68" t="n">
        <v>12</v>
      </c>
      <c r="D13" s="65" t="inlineStr">
        <is>
          <t>Ví dụ: 6, 12, 24, 36 tháng. Nhập 0 nếu không có ưu đãi</t>
        </is>
      </c>
    </row>
    <row r="14" ht="19.5" customHeight="1" s="30">
      <c r="B14" s="63" t="inlineStr">
        <is>
          <t>Lãi suất thả nổi dự kiến (%/năm)</t>
        </is>
      </c>
      <c r="C14" s="69" t="n">
        <v>0.105</v>
      </c>
      <c r="D14" s="65" t="inlineStr">
        <is>
          <t>Sau ưu đãi = lãi cơ sở + biên độ. Nên tính dư ra để an toàn</t>
        </is>
      </c>
    </row>
    <row r="15" ht="19.5" customHeight="1" s="30">
      <c r="B15" s="63" t="inlineStr">
        <is>
          <t>Ngày giải ngân</t>
        </is>
      </c>
      <c r="C15" s="70" t="n">
        <v>46296</v>
      </c>
      <c r="D15" s="65" t="inlineStr">
        <is>
          <t>Kỳ trả đầu tiên = 1 tháng sau ngày giải ngân</t>
        </is>
      </c>
    </row>
    <row r="16"/>
    <row r="17" ht="15" customHeight="1" s="30">
      <c r="B17" s="61" t="inlineStr">
        <is>
          <t>2. KẾT QUẢ</t>
        </is>
      </c>
      <c r="C17" s="62" t="n"/>
      <c r="D17" s="62" t="n"/>
    </row>
    <row r="18" ht="19.5" customHeight="1" s="30">
      <c r="B18" s="63" t="inlineStr">
        <is>
          <t>Tổng số kỳ trả (tháng)</t>
        </is>
      </c>
      <c r="C18" s="71">
        <f>C11*12</f>
        <v/>
      </c>
      <c r="D18" s="65" t="inlineStr">
        <is>
          <t>Số tháng = số năm × 12</t>
        </is>
      </c>
    </row>
    <row r="19" ht="19.5" customHeight="1" s="30">
      <c r="B19" s="63" t="inlineStr">
        <is>
          <t>Tiền gốc trả mỗi tháng</t>
        </is>
      </c>
      <c r="C19" s="67">
        <f>ROUND(C9/C18,0)</f>
        <v/>
      </c>
      <c r="D19" s="65" t="inlineStr">
        <is>
          <t>Gốc chia đều cho các tháng</t>
        </is>
      </c>
    </row>
    <row r="20" ht="19.5" customHeight="1" s="30">
      <c r="B20" s="63" t="inlineStr">
        <is>
          <t>Tổng phải trả THÁNG ĐẦU TIÊN</t>
        </is>
      </c>
      <c r="C20" s="67">
        <f>'Lịch trả nợ'!H6</f>
        <v/>
      </c>
      <c r="D20" s="65" t="inlineStr">
        <is>
          <t>Tháng đầu trả nhiều nhất trong giai đoạn ưu đãi</t>
        </is>
      </c>
    </row>
    <row r="21" ht="19.5" customHeight="1" s="30">
      <c r="B21" s="72" t="inlineStr">
        <is>
          <t>Tổng phải trả THÁNG ĐẦU SAU ƯU ĐÃI</t>
        </is>
      </c>
      <c r="C21" s="73">
        <f>IF(AND(C13&gt;0,C13&lt;C18),INDEX('Lịch trả nợ'!$H$6:$H$425,C13+1),"Không áp dụng")</f>
        <v/>
      </c>
      <c r="D21" s="65" t="inlineStr">
        <is>
          <t>Tháng lãi suất bắt đầu thả nổi – dòng tô cam ở sheet Lịch trả nợ</t>
        </is>
      </c>
    </row>
    <row r="22" ht="19.5" customHeight="1" s="30">
      <c r="B22" s="72" t="inlineStr">
        <is>
          <t>Tiền trả tăng thêm khi hết ưu đãi</t>
        </is>
      </c>
      <c r="C22" s="73">
        <f>IF(AND(C13&gt;0,C13&lt;C18),INDEX('Lịch trả nợ'!$H$6:$H$425,C13+1)-INDEX('Lịch trả nợ'!$H$6:$H$425,C13),"Không áp dụng")</f>
        <v/>
      </c>
      <c r="D22" s="65" t="inlineStr">
        <is>
          <t>Mức 'sốc' khi chuyển sang lãi thả nổi – cần chuẩn bị trước</t>
        </is>
      </c>
    </row>
    <row r="23" ht="19.5" customHeight="1" s="30">
      <c r="B23" s="63" t="inlineStr">
        <is>
          <t>Số tiền trả cao nhất trong 1 tháng</t>
        </is>
      </c>
      <c r="C23" s="67">
        <f>MAX('Lịch trả nợ'!$H$6:$H$425)</f>
        <v/>
      </c>
      <c r="D23" s="65" t="n"/>
    </row>
    <row r="24" ht="19.5" customHeight="1" s="30">
      <c r="B24" s="63" t="inlineStr">
        <is>
          <t>Tổng tiền lãi phải trả</t>
        </is>
      </c>
      <c r="C24" s="67">
        <f>SUM('Lịch trả nợ'!$G$6:$G$425)</f>
        <v/>
      </c>
      <c r="D24" s="65" t="inlineStr">
        <is>
          <t>Ước tính theo lãi suất thả nổi dự kiến ở trên</t>
        </is>
      </c>
    </row>
    <row r="25" ht="19.5" customHeight="1" s="30">
      <c r="B25" s="63" t="inlineStr">
        <is>
          <t>Tổng gốc + lãi</t>
        </is>
      </c>
      <c r="C25" s="67">
        <f>C9+C24</f>
        <v/>
      </c>
      <c r="D25" s="65" t="n"/>
    </row>
    <row r="26" ht="19.5" customHeight="1" s="30">
      <c r="B26" s="74" t="inlineStr">
        <is>
          <t>Thu nhập tối thiểu nên có (theo tháng trả cao nhất)</t>
        </is>
      </c>
      <c r="C26" s="75">
        <f>ROUND(C23/0.4,-5)</f>
        <v/>
      </c>
      <c r="D26" s="65" t="inlineStr">
        <is>
          <t>Để tiền trả nợ không vượt 40% thu nhập. Xem dòng tiền thật ở sheet "3. Dòng tiền tháng"</t>
        </is>
      </c>
    </row>
    <row r="27"/>
    <row r="28" ht="18" customHeight="1" s="30">
      <c r="B28" s="76" t="inlineStr">
        <is>
          <t>Lưu ý:</t>
        </is>
      </c>
    </row>
    <row r="29" ht="27.75" customHeight="1" s="30">
      <c r="B29" s="77" t="inlineStr">
        <is>
          <t>• Phương thức tính: gốc chia đều hàng tháng, lãi tính trên dư nợ còn lại (dư nợ giảm dần) – cách phổ biến của các ngân hàng.</t>
        </is>
      </c>
    </row>
    <row r="30" ht="27.75" customHeight="1" s="30">
      <c r="B30" s="77" t="inlineStr">
        <is>
          <t>• Lãi mỗi tháng = Dư nợ đầu kỳ × Lãi suất năm ÷ 12. Ngân hàng có thể tính theo số ngày thực tế nên số liệu thực tế chênh lệch nhỏ.</t>
        </is>
      </c>
    </row>
    <row r="31" ht="27.75" customHeight="1" s="30">
      <c r="B31" s="77" t="inlineStr">
        <is>
          <t>• Lãi suất thả nổi thay đổi theo thị trường; kết quả chỉ mang tính tham khảo. Hỏi thêm phí trả nợ trước hạn và phí bảo hiểm khoản vay (nếu có).</t>
        </is>
      </c>
    </row>
    <row r="32" ht="18" customHeight="1" s="30">
      <c r="B32" s="78" t="inlineStr">
        <is>
          <t>Tư vấn chọn căn &amp; so gói vay: Nhật Nguyễn BĐS – Zalo 0985.045.766 – nhatnguyenbds.com</t>
        </is>
      </c>
    </row>
  </sheetData>
  <mergeCells count="10">
    <mergeCell ref="B28:D28"/>
    <mergeCell ref="B3:D3"/>
    <mergeCell ref="B31:D31"/>
    <mergeCell ref="B32:D32"/>
    <mergeCell ref="B4:D4"/>
    <mergeCell ref="B17:D17"/>
    <mergeCell ref="B30:D30"/>
    <mergeCell ref="B29:D29"/>
    <mergeCell ref="B6:D6"/>
    <mergeCell ref="B2:D2"/>
  </mergeCells>
  <dataValidations count="6">
    <dataValidation sqref="C8" showDropDown="0" showInputMessage="0" showErrorMessage="1" allowBlank="0" errorTitle="Giá trị chưa hợp lệ" error="Tỷ lệ vay từ 0% đến 100%" type="decimal" errorStyle="stop" operator="between">
      <formula1>0</formula1>
      <formula2>1</formula2>
    </dataValidation>
    <dataValidation sqref="C11" showDropDown="0" showInputMessage="0" showErrorMessage="1" allowBlank="0" errorTitle="Giá trị chưa hợp lệ" error="Thời hạn từ 1 đến 35 năm" type="whole" errorStyle="stop" operator="between">
      <formula1>1</formula1>
      <formula2>35</formula2>
    </dataValidation>
    <dataValidation sqref="C12" showDropDown="0" showInputMessage="0" showErrorMessage="1" allowBlank="0" errorTitle="Giá trị chưa hợp lệ" error="Nhập lãi suất dạng %, ví dụ 6,5%" type="decimal" errorStyle="stop" operator="between">
      <formula1>0</formula1>
      <formula2>1</formula2>
    </dataValidation>
    <dataValidation sqref="C13" showDropDown="0" showInputMessage="0" showErrorMessage="1" allowBlank="0" errorTitle="Giá trị chưa hợp lệ" error="Số tháng ưu đãi từ 0 trở lên" type="whole" errorStyle="stop" operator="between">
      <formula1>0</formula1>
      <formula2>420</formula2>
    </dataValidation>
    <dataValidation sqref="C14" showDropDown="0" showInputMessage="0" showErrorMessage="1" allowBlank="0" errorTitle="Giá trị chưa hợp lệ" error="Nhập lãi suất dạng %, ví dụ 10,5%" type="decimal" errorStyle="stop" operator="between">
      <formula1>0</formula1>
      <formula2>1</formula2>
    </dataValidation>
    <dataValidation sqref="C7" showDropDown="0" showInputMessage="0" showErrorMessage="1" allowBlank="0" errorTitle="Giá trị chưa hợp lệ" error="Nhập giá trị căn hộ bằng số" type="decimal" errorStyle="stop" operator="between">
      <formula1>0</formula1>
      <formula2>10000000000000</formula2>
    </dataValidation>
  </dataValidations>
  <printOptions horizontalCentered="0" verticalCentered="0" headings="0" gridLines="0" gridLinesSet="1"/>
  <pageMargins left="0.75" right="0.75" top="1" bottom="1" header="0.511811023622047" footer="0.511811023622047"/>
  <pageSetup orientation="portrait" paperSize="1" scale="100" fitToHeight="1" fitToWidth="1" pageOrder="downThenOver" blackAndWhite="0" draft="0" horizontalDpi="300" verticalDpi="300" copies="1"/>
</worksheet>
</file>

<file path=xl/worksheets/sheet4.xml><?xml version="1.0" encoding="utf-8"?>
<worksheet xmlns="http://schemas.openxmlformats.org/spreadsheetml/2006/main">
  <sheetPr>
    <tabColor rgb="FFF2B705"/>
    <outlinePr summaryBelow="1" summaryRight="1"/>
    <pageSetUpPr fitToPage="1"/>
  </sheetPr>
  <dimension ref="B2:D58"/>
  <sheetViews>
    <sheetView showGridLines="0" tabSelected="0" workbookViewId="0">
      <selection activeCell="A1" sqref="A1"/>
    </sheetView>
  </sheetViews>
  <sheetFormatPr baseColWidth="8" defaultRowHeight="15"/>
  <cols>
    <col width="2" customWidth="1" style="30" min="1" max="1"/>
    <col width="42" customWidth="1" style="30" min="2" max="2"/>
    <col width="22" customWidth="1" style="30" min="3" max="3"/>
    <col width="62" customWidth="1" style="30" min="4" max="4"/>
  </cols>
  <sheetData>
    <row r="2" ht="33.75" customHeight="1" s="30">
      <c r="B2" s="31" t="inlineStr">
        <is>
          <t>DÒNG TIỀN HÀNG THÁNG SAU KHI VỀ NHÀ MỚI</t>
        </is>
      </c>
    </row>
    <row r="3" ht="19.5" customHeight="1" s="30">
      <c r="B3" s="32" t="inlineStr">
        <is>
          <t>Bí kíp 02 + 09  •  Trả nợ + phí chung cư + sinh hoạt: mỗi tháng còn dư bao nhiêu?</t>
        </is>
      </c>
    </row>
    <row r="4" ht="27.75" customHeight="1" s="30">
      <c r="B4" s="33" t="inlineStr">
        <is>
          <t>Bước 3/3. Chỉ nhập vào các ô NỀN VÀNG, chữ xanh. Tiền trả ngân hàng tự lấy từ sheet "2. Khoản vay". Số liệu mẫu bên dưới chỉ để minh hoạ.</t>
        </is>
      </c>
    </row>
    <row r="6" ht="21" customHeight="1" s="30">
      <c r="B6" s="34" t="inlineStr">
        <is>
          <t>A. THU NHẬP MỖI THÁNG  (số thực nhận, sau thuế)</t>
        </is>
      </c>
      <c r="C6" s="35" t="n"/>
      <c r="D6" s="35" t="n"/>
    </row>
    <row r="7" ht="19.5" customHeight="1" s="30">
      <c r="B7" s="39" t="inlineStr">
        <is>
          <t>Thu nhập người thứ nhất</t>
        </is>
      </c>
      <c r="C7" s="40" t="n">
        <v>25000000</v>
      </c>
      <c r="D7" s="38" t="inlineStr">
        <is>
          <t>Lương thực nhận hàng tháng</t>
        </is>
      </c>
    </row>
    <row r="8" ht="19.5" customHeight="1" s="30">
      <c r="B8" s="39" t="inlineStr">
        <is>
          <t>Thu nhập người thứ hai</t>
        </is>
      </c>
      <c r="C8" s="40" t="n">
        <v>15000000</v>
      </c>
      <c r="D8" s="38" t="inlineStr">
        <is>
          <t>Để 0 nếu chỉ một người đi làm</t>
        </is>
      </c>
    </row>
    <row r="9" ht="19.5" customHeight="1" s="30">
      <c r="B9" s="39" t="inlineStr">
        <is>
          <t>Thu nhập khác (cho thuê, kinh doanh…)</t>
        </is>
      </c>
      <c r="C9" s="40" t="n">
        <v>0</v>
      </c>
      <c r="D9" s="38" t="inlineStr">
        <is>
          <t>Chỉ tính khoản đều đặn, chắc chắn</t>
        </is>
      </c>
    </row>
    <row r="10" ht="19.5" customHeight="1" s="30">
      <c r="B10" s="39" t="inlineStr">
        <is>
          <t>TỔNG THU MỖI THÁNG</t>
        </is>
      </c>
      <c r="C10" s="54">
        <f>SUM(C7:C9)</f>
        <v/>
      </c>
      <c r="D10" s="38" t="inlineStr"/>
    </row>
    <row r="12" ht="21" customHeight="1" s="30">
      <c r="B12" s="34" t="inlineStr">
        <is>
          <t>B. TRẢ NGÂN HÀNG</t>
        </is>
      </c>
      <c r="C12" s="35" t="n"/>
      <c r="D12" s="35" t="n"/>
    </row>
    <row r="13" ht="19.5" customHeight="1" s="30">
      <c r="B13" s="39" t="inlineStr">
        <is>
          <t>Tính theo mốc lãi nào?  (nhập 1 hoặc 2)</t>
        </is>
      </c>
      <c r="C13" s="53" t="n">
        <v>2</v>
      </c>
      <c r="D13" s="38" t="inlineStr">
        <is>
          <t>1 = đang trong ưu đãi  ·  2 = sau ưu đãi. Nên để 2 – tính theo lãi thả nổi cho an toàn (bí kíp 02)</t>
        </is>
      </c>
    </row>
    <row r="14" ht="19.5" customHeight="1" s="30">
      <c r="B14" s="39" t="inlineStr">
        <is>
          <t>TRẢ NGÂN HÀNG MỖI THÁNG</t>
        </is>
      </c>
      <c r="C14" s="42">
        <f>IF(AND(C13=2,ISNUMBER('2. Khoản vay'!C21)),'2. Khoản vay'!C21,'2. Khoản vay'!C20)</f>
        <v/>
      </c>
      <c r="D14" s="38" t="inlineStr">
        <is>
          <t>Tự lấy từ sheet "2. Khoản vay"</t>
        </is>
      </c>
    </row>
    <row r="15" ht="19.5" customHeight="1" s="30">
      <c r="B15" s="79" t="inlineStr">
        <is>
          <t xml:space="preserve">    trong thời gian ưu đãi</t>
        </is>
      </c>
      <c r="C15" s="80">
        <f>'2. Khoản vay'!C20</f>
        <v/>
      </c>
      <c r="D15" s="38" t="inlineStr"/>
    </row>
    <row r="16" ht="19.5" customHeight="1" s="30">
      <c r="B16" s="79" t="inlineStr">
        <is>
          <t xml:space="preserve">    sau khi hết ưu đãi</t>
        </is>
      </c>
      <c r="C16" s="80">
        <f>'2. Khoản vay'!C21</f>
        <v/>
      </c>
      <c r="D16" s="38" t="inlineStr"/>
    </row>
    <row r="17" ht="19.5" customHeight="1" s="30">
      <c r="B17" s="79" t="inlineStr">
        <is>
          <t xml:space="preserve">    mức tăng khi hết ưu đãi</t>
        </is>
      </c>
      <c r="C17" s="80">
        <f>'2. Khoản vay'!C22</f>
        <v/>
      </c>
      <c r="D17" s="38" t="inlineStr">
        <is>
          <t>Đây là cú sốc nhiều người mua nhà lần đầu không lường trước</t>
        </is>
      </c>
    </row>
    <row r="19" ht="21" customHeight="1" s="30">
      <c r="B19" s="34" t="inlineStr">
        <is>
          <t>C. CHI PHÍ Ở CHUNG CƯ  (khoản mới có khi về nhà mới)</t>
        </is>
      </c>
      <c r="C19" s="35" t="n"/>
      <c r="D19" s="35" t="n"/>
    </row>
    <row r="20" ht="19.5" customHeight="1" s="30">
      <c r="B20" s="39" t="inlineStr">
        <is>
          <t>Diện tích căn hộ (m² thông thuỷ)</t>
        </is>
      </c>
      <c r="C20" s="81" t="n">
        <v>65</v>
      </c>
      <c r="D20" s="38" t="inlineStr">
        <is>
          <t>Ghi trong hợp đồng mua bán</t>
        </is>
      </c>
    </row>
    <row r="21" ht="19.5" customHeight="1" s="30">
      <c r="B21" s="39" t="inlineStr">
        <is>
          <t>Đơn giá phí quản lý (đ/m²/tháng)</t>
        </is>
      </c>
      <c r="C21" s="40" t="n">
        <v>9000</v>
      </c>
      <c r="D21" s="38" t="inlineStr">
        <is>
          <t>Hải Phòng phổ biến 7.000 – 12.000 đ/m². Hỏi rõ trước khi mua</t>
        </is>
      </c>
    </row>
    <row r="22" ht="19.5" customHeight="1" s="30">
      <c r="B22" s="39" t="inlineStr">
        <is>
          <t>Phí quản lý</t>
        </is>
      </c>
      <c r="C22" s="41">
        <f>ROUND(C20*C21,0)</f>
        <v/>
      </c>
      <c r="D22" s="38" t="inlineStr">
        <is>
          <t>Đơn giá × diện tích – trả đều đặn hàng tháng, nhiều năm</t>
        </is>
      </c>
    </row>
    <row r="23" ht="19.5" customHeight="1" s="30">
      <c r="B23" s="39" t="inlineStr">
        <is>
          <t>Số xe máy gửi</t>
        </is>
      </c>
      <c r="C23" s="53" t="n">
        <v>2</v>
      </c>
      <c r="D23" s="38" t="inlineStr"/>
    </row>
    <row r="24" ht="19.5" customHeight="1" s="30">
      <c r="B24" s="39" t="inlineStr">
        <is>
          <t>Đơn giá gửi xe máy (đ/xe/tháng)</t>
        </is>
      </c>
      <c r="C24" s="40" t="n">
        <v>80000</v>
      </c>
      <c r="D24" s="38" t="inlineStr"/>
    </row>
    <row r="25" ht="19.5" customHeight="1" s="30">
      <c r="B25" s="39" t="inlineStr">
        <is>
          <t>Gửi ô tô (đ/tháng)</t>
        </is>
      </c>
      <c r="C25" s="40" t="n">
        <v>0</v>
      </c>
      <c r="D25" s="38" t="inlineStr">
        <is>
          <t>Để 0 nếu chưa có ô tô. Hỏi rõ căn có suất đỗ cố định không (bí kíp 09)</t>
        </is>
      </c>
    </row>
    <row r="26" ht="19.5" customHeight="1" s="30">
      <c r="B26" s="39" t="inlineStr">
        <is>
          <t>Tiền điện</t>
        </is>
      </c>
      <c r="C26" s="40" t="n">
        <v>1200000</v>
      </c>
      <c r="D26" s="38" t="inlineStr">
        <is>
          <t>Chung cư chạy điều hoà nhiều – mùa hè thường cao hơn</t>
        </is>
      </c>
    </row>
    <row r="27" ht="19.5" customHeight="1" s="30">
      <c r="B27" s="39" t="inlineStr">
        <is>
          <t>Tiền nước</t>
        </is>
      </c>
      <c r="C27" s="40" t="n">
        <v>250000</v>
      </c>
      <c r="D27" s="38" t="inlineStr"/>
    </row>
    <row r="28" ht="19.5" customHeight="1" s="30">
      <c r="B28" s="39" t="inlineStr">
        <is>
          <t>Internet + truyền hình</t>
        </is>
      </c>
      <c r="C28" s="40" t="n">
        <v>250000</v>
      </c>
      <c r="D28" s="38" t="inlineStr"/>
    </row>
    <row r="29" ht="19.5" customHeight="1" s="30">
      <c r="B29" s="39" t="inlineStr">
        <is>
          <t>CỘNG CHI PHÍ CHUNG CƯ</t>
        </is>
      </c>
      <c r="C29" s="54">
        <f>C22+C23*C24+SUM(C25:C28)</f>
        <v/>
      </c>
      <c r="D29" s="38" t="inlineStr">
        <is>
          <t>Khoản này ở nhà đất thường không có – rất hay bị bỏ quên khi tính tiền</t>
        </is>
      </c>
    </row>
    <row r="31" ht="21" customHeight="1" s="30">
      <c r="B31" s="34" t="inlineStr">
        <is>
          <t>D. SINH HOẠT GIA ĐÌNH</t>
        </is>
      </c>
      <c r="C31" s="35" t="n"/>
      <c r="D31" s="35" t="n"/>
    </row>
    <row r="32" ht="19.5" customHeight="1" s="30">
      <c r="B32" s="39" t="inlineStr">
        <is>
          <t>Ăn uống, chợ búa</t>
        </is>
      </c>
      <c r="C32" s="40" t="n">
        <v>8000000</v>
      </c>
      <c r="D32" s="38" t="inlineStr"/>
    </row>
    <row r="33" ht="19.5" customHeight="1" s="30">
      <c r="B33" s="39" t="inlineStr">
        <is>
          <t>Học hành của con</t>
        </is>
      </c>
      <c r="C33" s="40" t="n">
        <v>2000000</v>
      </c>
      <c r="D33" s="38" t="inlineStr"/>
    </row>
    <row r="34" ht="19.5" customHeight="1" s="30">
      <c r="B34" s="39" t="inlineStr">
        <is>
          <t>Xăng xe, đi lại</t>
        </is>
      </c>
      <c r="C34" s="40" t="n">
        <v>1200000</v>
      </c>
      <c r="D34" s="38" t="inlineStr"/>
    </row>
    <row r="35" ht="19.5" customHeight="1" s="30">
      <c r="B35" s="39" t="inlineStr">
        <is>
          <t>Bảo hiểm (nhân thọ, bảo hiểm khoản vay)</t>
        </is>
      </c>
      <c r="C35" s="40" t="n">
        <v>800000</v>
      </c>
      <c r="D35" s="38" t="inlineStr">
        <is>
          <t>Hỏi ngân hàng bảo hiểm khoản vay có bắt buộc không</t>
        </is>
      </c>
    </row>
    <row r="36" ht="19.5" customHeight="1" s="30">
      <c r="B36" s="39" t="inlineStr">
        <is>
          <t>Hiếu hỉ, y tế, phát sinh</t>
        </is>
      </c>
      <c r="C36" s="40" t="n">
        <v>1500000</v>
      </c>
      <c r="D36" s="38" t="inlineStr"/>
    </row>
    <row r="37" ht="19.5" customHeight="1" s="30">
      <c r="B37" s="39" t="inlineStr">
        <is>
          <t>Chi khác</t>
        </is>
      </c>
      <c r="C37" s="40" t="n">
        <v>1000000</v>
      </c>
      <c r="D37" s="38" t="inlineStr"/>
    </row>
    <row r="38" ht="19.5" customHeight="1" s="30">
      <c r="B38" s="39" t="inlineStr">
        <is>
          <t>CỘNG SINH HOẠT</t>
        </is>
      </c>
      <c r="C38" s="54">
        <f>SUM(C32:C37)</f>
        <v/>
      </c>
      <c r="D38" s="38" t="inlineStr"/>
    </row>
    <row r="40" ht="21" customHeight="1" s="30">
      <c r="B40" s="34" t="inlineStr">
        <is>
          <t>E. KẾT QUẢ MỖI THÁNG</t>
        </is>
      </c>
      <c r="C40" s="35" t="n"/>
      <c r="D40" s="35" t="n"/>
    </row>
    <row r="41" ht="19.5" customHeight="1" s="30">
      <c r="B41" s="39" t="inlineStr">
        <is>
          <t>TỔNG CHI MỖI THÁNG</t>
        </is>
      </c>
      <c r="C41" s="54">
        <f>C14+C29+C38</f>
        <v/>
      </c>
      <c r="D41" s="38" t="inlineStr">
        <is>
          <t>Trả ngân hàng + phí chung cư + sinh hoạt</t>
        </is>
      </c>
    </row>
    <row r="42" ht="26" customHeight="1" s="30">
      <c r="B42" s="46" t="inlineStr">
        <is>
          <t>CÒN DƯ / (THIẾU) MỖI THÁNG</t>
        </is>
      </c>
      <c r="C42" s="47">
        <f>C10-C41</f>
        <v/>
      </c>
      <c r="D42" s="48" t="inlineStr">
        <is>
          <t>Số âm trong ngoặc = mỗi tháng thiếu bấy nhiêu tiền</t>
        </is>
      </c>
    </row>
    <row r="43" ht="19.5" customHeight="1" s="30">
      <c r="B43" s="39" t="inlineStr">
        <is>
          <t>Tỷ lệ trả nợ / thu nhập</t>
        </is>
      </c>
      <c r="C43" s="82">
        <f>IF(C10=0,"",C14/C10)</f>
        <v/>
      </c>
      <c r="D43" s="38" t="inlineStr">
        <is>
          <t>Bí kíp 02: không nên vượt 40% thu nhập gia đình</t>
        </is>
      </c>
    </row>
    <row r="44" ht="30" customHeight="1" s="30">
      <c r="B44" s="83" t="inlineStr">
        <is>
          <t>ĐÁNH GIÁ</t>
        </is>
      </c>
      <c r="C44" s="84">
        <f>IF(C10=0,"",IF(C42&lt;0,"RỦI RO CAO",IF(C43&gt;0.5,"RỦI RO CAO",IF(C43&gt;0.4,"CẦN CẨN TRỌNG",IF(C42&lt;C41*0.1,"CẦN CẨN TRỌNG","AN TOÀN")))))</f>
        <v/>
      </c>
      <c r="D44" s="85">
        <f>IF(C10=0,"",IF(C42&lt;0,"Mỗi tháng chi vượt thu – cần giảm số tiền vay, kéo dài thời hạn hoặc chọn căn vừa sức hơn.",IF(C43&gt;0.5,"Tiền trả nợ trên 50% thu nhập – rất dễ đuối khi lãi thả nổi tăng hoặc thu nhập giảm.",IF(C43&gt;0.4,"Tiền trả nợ vượt 40% thu nhập – nên cân nhắc giảm vay hoặc tăng thời hạn.",IF(C42&lt;C41*0.1,"Có dư nhưng quá mỏng – chỉ một khoản phát sinh là hụt. Nên để dư dày hơn.","Trong ngưỡng an toàn. Nhớ giữ quỹ dự phòng ở dòng dưới.")))))</f>
        <v/>
      </c>
    </row>
    <row r="45" ht="19.5" customHeight="1" s="30">
      <c r="B45" s="39" t="inlineStr">
        <is>
          <t>Quỹ dự phòng nên có (6 tháng chi)</t>
        </is>
      </c>
      <c r="C45" s="54">
        <f>ROUND(C41*6,0)</f>
        <v/>
      </c>
      <c r="D45" s="38" t="inlineStr">
        <is>
          <t>Để vẫn trả được nợ khi mất việc, ốm đau hoặc thu nhập giảm</t>
        </is>
      </c>
    </row>
    <row r="47" ht="21" customHeight="1" s="30">
      <c r="B47" s="34" t="inlineStr">
        <is>
          <t>F. THỬ KỊCH BẢN XẤU – LÃI THẢ NỔI TĂNG THÊM</t>
        </is>
      </c>
      <c r="C47" s="35" t="n"/>
      <c r="D47" s="35" t="n"/>
    </row>
    <row r="48" ht="19.5" customHeight="1" s="30">
      <c r="B48" s="39" t="inlineStr">
        <is>
          <t>Lãi thả nổi tăng thêm (%/năm)</t>
        </is>
      </c>
      <c r="C48" s="86" t="n">
        <v>0.02</v>
      </c>
      <c r="D48" s="38" t="inlineStr">
        <is>
          <t>Thử 1% – 2% – 3% để xem gia đình chịu được tới đâu</t>
        </is>
      </c>
    </row>
    <row r="49" ht="19.5" customHeight="1" s="30">
      <c r="B49" s="39" t="inlineStr">
        <is>
          <t>Tiền lãi tăng thêm mỗi tháng</t>
        </is>
      </c>
      <c r="C49" s="41">
        <f>ROUND(INDEX('Lịch trả nợ'!$D$6:$D$425,MAX(1,'2. Khoản vay'!$C$13+1))*C48/12,0)</f>
        <v/>
      </c>
      <c r="D49" s="38" t="inlineStr">
        <is>
          <t>Tính trên dư nợ tại tháng bắt đầu thả nổi – mức tăng lớn nhất</t>
        </is>
      </c>
    </row>
    <row r="50" ht="19.5" customHeight="1" s="30">
      <c r="B50" s="39" t="inlineStr">
        <is>
          <t>Khi đó trả ngân hàng mỗi tháng</t>
        </is>
      </c>
      <c r="C50" s="41">
        <f>C14+C49</f>
        <v/>
      </c>
      <c r="D50" s="38" t="inlineStr"/>
    </row>
    <row r="51" ht="26" customHeight="1" s="30">
      <c r="B51" s="43" t="inlineStr">
        <is>
          <t>KHI ĐÓ CÒN DƯ / (THIẾU)</t>
        </is>
      </c>
      <c r="C51" s="44">
        <f>C42-C49</f>
        <v/>
      </c>
      <c r="D51" s="45" t="inlineStr">
        <is>
          <t>Nếu số này âm, khoản vay đang quá sức</t>
        </is>
      </c>
    </row>
    <row r="53" ht="18" customHeight="1" s="30">
      <c r="B53" s="56" t="inlineStr">
        <is>
          <t>Lưu ý:</t>
        </is>
      </c>
    </row>
    <row r="54" ht="27.75" customHeight="1" s="30">
      <c r="B54" s="33" t="inlineStr">
        <is>
          <t>• Phí quản lý, gửi xe, điện nước là khoản trả đều đặn suốt nhiều năm. Cộng đủ vào ngân sách ngay từ đầu, đừng chỉ nhìn tiền trả ngân hàng (bí kíp 09).</t>
        </is>
      </c>
    </row>
    <row r="55" ht="27.75" customHeight="1" s="30">
      <c r="B55" s="33" t="inlineStr">
        <is>
          <t>• Lãi thả nổi thay đổi theo thị trường. Hãy tính theo mốc SAU ưu đãi, đừng tính theo lãi ưu đãi (bí kíp 02).</t>
        </is>
      </c>
    </row>
    <row r="56" ht="18" customHeight="1" s="30">
      <c r="B56" s="33" t="inlineStr">
        <is>
          <t>• Kết quả mang tính tham khảo để anh chị chủ động, không thay thế thẩm định của ngân hàng.</t>
        </is>
      </c>
    </row>
    <row r="58" ht="26" customHeight="1" s="30">
      <c r="B58" s="52" t="inlineStr">
        <is>
          <t>Cần người xem giúp căn hộ, kiểm tra pháp lý hay so gói vay? Nhật Nguyễn BĐS – Zalo 0985.045.766 – nhatnguyenbds.com</t>
        </is>
      </c>
    </row>
  </sheetData>
  <mergeCells count="14">
    <mergeCell ref="B3:D3"/>
    <mergeCell ref="B19:D19"/>
    <mergeCell ref="B54:D54"/>
    <mergeCell ref="B31:D31"/>
    <mergeCell ref="B4:D4"/>
    <mergeCell ref="B40:D40"/>
    <mergeCell ref="B56:D56"/>
    <mergeCell ref="B58:D58"/>
    <mergeCell ref="B53:D53"/>
    <mergeCell ref="B12:D12"/>
    <mergeCell ref="B55:D55"/>
    <mergeCell ref="B6:D6"/>
    <mergeCell ref="B47:D47"/>
    <mergeCell ref="B2:D2"/>
  </mergeCells>
  <conditionalFormatting sqref="C42">
    <cfRule type="cellIs" priority="1" operator="lessThan" dxfId="3">
      <formula>0</formula>
    </cfRule>
    <cfRule type="cellIs" priority="2" operator="greaterThan" dxfId="4">
      <formula>0</formula>
    </cfRule>
  </conditionalFormatting>
  <conditionalFormatting sqref="C51">
    <cfRule type="cellIs" priority="3" operator="lessThan" dxfId="3">
      <formula>0</formula>
    </cfRule>
    <cfRule type="cellIs" priority="4" operator="greaterThan" dxfId="4">
      <formula>0</formula>
    </cfRule>
  </conditionalFormatting>
  <conditionalFormatting sqref="C43">
    <cfRule type="cellIs" priority="5" operator="greaterThan" dxfId="5">
      <formula>0.4</formula>
    </cfRule>
    <cfRule type="cellIs" priority="6" operator="lessThanOrEqual" dxfId="6">
      <formula>0.4</formula>
    </cfRule>
  </conditionalFormatting>
  <conditionalFormatting sqref="C44">
    <cfRule type="cellIs" priority="7" operator="equal" dxfId="7">
      <formula>"AN TOÀN"</formula>
    </cfRule>
    <cfRule type="cellIs" priority="8" operator="equal" dxfId="8">
      <formula>"RỦI RO CAO"</formula>
    </cfRule>
    <cfRule type="cellIs" priority="9" operator="equal" dxfId="9">
      <formula>"CẦN CẨN TRỌNG"</formula>
    </cfRule>
  </conditionalFormatting>
  <pageMargins left="0.75" right="0.75" top="1" bottom="1" header="0.5" footer="0.5"/>
  <pageSetup orientation="portrait" fitToWidth="1"/>
</worksheet>
</file>

<file path=xl/worksheets/sheet5.xml><?xml version="1.0" encoding="utf-8"?>
<worksheet xmlns="http://schemas.openxmlformats.org/spreadsheetml/2006/main">
  <sheetPr filterMode="0">
    <tabColor rgb="FFBFBFBF"/>
    <outlinePr summaryBelow="1" summaryRight="1"/>
    <pageSetUpPr fitToPage="1"/>
  </sheetPr>
  <dimension ref="A1:I425"/>
  <sheetViews>
    <sheetView showFormulas="0" showGridLines="0" showRowColHeaders="1" showZeros="1" rightToLeft="0" tabSelected="0" showOutlineSymbols="1" defaultGridColor="1"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7" customWidth="1" style="57" min="1" max="1"/>
    <col width="8" customWidth="1" style="57" min="2" max="2"/>
    <col width="13" customWidth="1" style="57" min="3" max="3"/>
    <col width="19" customWidth="1" style="57" min="4" max="4"/>
    <col width="12" customWidth="1" style="57" min="5" max="5"/>
    <col width="17" customWidth="1" style="57" min="6" max="7"/>
    <col width="19" customWidth="1" style="57" min="8" max="9"/>
  </cols>
  <sheetData>
    <row r="1" ht="30" customHeight="1" s="30">
      <c r="A1" s="58" t="inlineStr">
        <is>
          <t>LỊCH TRẢ NỢ CHI TIẾT TỪNG THÁNG</t>
        </is>
      </c>
    </row>
    <row r="2" ht="15" customHeight="1" s="30">
      <c r="A2" s="59" t="inlineStr">
        <is>
          <t>Gốc chia đều • Lãi tính trên dư nợ giảm dần • Dòng tô cam = tháng đầu tiên áp dụng lãi thả nổi</t>
        </is>
      </c>
    </row>
    <row r="3" ht="15" customHeight="1" s="30">
      <c r="A3" s="87" t="inlineStr">
        <is>
          <t>Số liệu tự lấy từ sheet Tổng quan – không cần nhập ở đây.</t>
        </is>
      </c>
    </row>
    <row r="4"/>
    <row r="5" ht="30" customHeight="1" s="30">
      <c r="A5" s="88" t="inlineStr">
        <is>
          <t>Kỳ</t>
        </is>
      </c>
      <c r="B5" s="88" t="inlineStr">
        <is>
          <t>Năm thứ</t>
        </is>
      </c>
      <c r="C5" s="88" t="inlineStr">
        <is>
          <t>Ngày trả</t>
        </is>
      </c>
      <c r="D5" s="88" t="inlineStr">
        <is>
          <t>Dư nợ đầu kỳ</t>
        </is>
      </c>
      <c r="E5" s="88" t="inlineStr">
        <is>
          <t>Lãi suất /năm</t>
        </is>
      </c>
      <c r="F5" s="88" t="inlineStr">
        <is>
          <t>Gốc</t>
        </is>
      </c>
      <c r="G5" s="88" t="inlineStr">
        <is>
          <t>Lãi</t>
        </is>
      </c>
      <c r="H5" s="88" t="inlineStr">
        <is>
          <t>Tổng phải trả</t>
        </is>
      </c>
      <c r="I5" s="88" t="inlineStr">
        <is>
          <t>Dư nợ cuối kỳ</t>
        </is>
      </c>
    </row>
    <row r="6" ht="15" customHeight="1" s="30">
      <c r="A6" s="89">
        <f>IF(ROW()-5&lt;='2. Khoản vay'!$C$18,ROW()-5,"")</f>
        <v/>
      </c>
      <c r="B6" s="89">
        <f>IF(A6="","",INT((A6-1)/12)+1)</f>
        <v/>
      </c>
      <c r="C6" s="90">
        <f>IF(A6="","",EDATE('2. Khoản vay'!$C$15,A6))</f>
        <v/>
      </c>
      <c r="D6" s="91">
        <f>IF(A6="","",'2. Khoản vay'!$C$9)</f>
        <v/>
      </c>
      <c r="E6" s="92">
        <f>IF(A6="","",IF(A6&lt;='2. Khoản vay'!$C$13,'2. Khoản vay'!$C$12,'2. Khoản vay'!$C$14))</f>
        <v/>
      </c>
      <c r="F6" s="91">
        <f>IF(A6="","",IF(A6='2. Khoản vay'!$C$18,D6,'2. Khoản vay'!$C$19))</f>
        <v/>
      </c>
      <c r="G6" s="91">
        <f>IF(A6="","",ROUND(D6*E6/12,0))</f>
        <v/>
      </c>
      <c r="H6" s="93">
        <f>IF(A6="","",F6+G6)</f>
        <v/>
      </c>
      <c r="I6" s="91">
        <f>IF(A6="","",D6-F6)</f>
        <v/>
      </c>
    </row>
    <row r="7" ht="15" customHeight="1" s="30">
      <c r="A7" s="89">
        <f>IF(ROW()-5&lt;='2. Khoản vay'!$C$18,ROW()-5,"")</f>
        <v/>
      </c>
      <c r="B7" s="89">
        <f>IF(A7="","",INT((A7-1)/12)+1)</f>
        <v/>
      </c>
      <c r="C7" s="90">
        <f>IF(A7="","",EDATE('2. Khoản vay'!$C$15,A7))</f>
        <v/>
      </c>
      <c r="D7" s="91">
        <f>IF(A7="","",I6)</f>
        <v/>
      </c>
      <c r="E7" s="92">
        <f>IF(A7="","",IF(A7&lt;='2. Khoản vay'!$C$13,'2. Khoản vay'!$C$12,'2. Khoản vay'!$C$14))</f>
        <v/>
      </c>
      <c r="F7" s="91">
        <f>IF(A7="","",IF(A7='2. Khoản vay'!$C$18,D7,'2. Khoản vay'!$C$19))</f>
        <v/>
      </c>
      <c r="G7" s="91">
        <f>IF(A7="","",ROUND(D7*E7/12,0))</f>
        <v/>
      </c>
      <c r="H7" s="93">
        <f>IF(A7="","",F7+G7)</f>
        <v/>
      </c>
      <c r="I7" s="91">
        <f>IF(A7="","",D7-F7)</f>
        <v/>
      </c>
    </row>
    <row r="8" ht="15" customHeight="1" s="30">
      <c r="A8" s="89">
        <f>IF(ROW()-5&lt;='2. Khoản vay'!$C$18,ROW()-5,"")</f>
        <v/>
      </c>
      <c r="B8" s="89">
        <f>IF(A8="","",INT((A8-1)/12)+1)</f>
        <v/>
      </c>
      <c r="C8" s="90">
        <f>IF(A8="","",EDATE('2. Khoản vay'!$C$15,A8))</f>
        <v/>
      </c>
      <c r="D8" s="91">
        <f>IF(A8="","",I7)</f>
        <v/>
      </c>
      <c r="E8" s="92">
        <f>IF(A8="","",IF(A8&lt;='2. Khoản vay'!$C$13,'2. Khoản vay'!$C$12,'2. Khoản vay'!$C$14))</f>
        <v/>
      </c>
      <c r="F8" s="91">
        <f>IF(A8="","",IF(A8='2. Khoản vay'!$C$18,D8,'2. Khoản vay'!$C$19))</f>
        <v/>
      </c>
      <c r="G8" s="91">
        <f>IF(A8="","",ROUND(D8*E8/12,0))</f>
        <v/>
      </c>
      <c r="H8" s="93">
        <f>IF(A8="","",F8+G8)</f>
        <v/>
      </c>
      <c r="I8" s="91">
        <f>IF(A8="","",D8-F8)</f>
        <v/>
      </c>
    </row>
    <row r="9" ht="15" customHeight="1" s="30">
      <c r="A9" s="89">
        <f>IF(ROW()-5&lt;='2. Khoản vay'!$C$18,ROW()-5,"")</f>
        <v/>
      </c>
      <c r="B9" s="89">
        <f>IF(A9="","",INT((A9-1)/12)+1)</f>
        <v/>
      </c>
      <c r="C9" s="90">
        <f>IF(A9="","",EDATE('2. Khoản vay'!$C$15,A9))</f>
        <v/>
      </c>
      <c r="D9" s="91">
        <f>IF(A9="","",I8)</f>
        <v/>
      </c>
      <c r="E9" s="92">
        <f>IF(A9="","",IF(A9&lt;='2. Khoản vay'!$C$13,'2. Khoản vay'!$C$12,'2. Khoản vay'!$C$14))</f>
        <v/>
      </c>
      <c r="F9" s="91">
        <f>IF(A9="","",IF(A9='2. Khoản vay'!$C$18,D9,'2. Khoản vay'!$C$19))</f>
        <v/>
      </c>
      <c r="G9" s="91">
        <f>IF(A9="","",ROUND(D9*E9/12,0))</f>
        <v/>
      </c>
      <c r="H9" s="93">
        <f>IF(A9="","",F9+G9)</f>
        <v/>
      </c>
      <c r="I9" s="91">
        <f>IF(A9="","",D9-F9)</f>
        <v/>
      </c>
    </row>
    <row r="10" ht="15" customHeight="1" s="30">
      <c r="A10" s="89">
        <f>IF(ROW()-5&lt;='2. Khoản vay'!$C$18,ROW()-5,"")</f>
        <v/>
      </c>
      <c r="B10" s="89">
        <f>IF(A10="","",INT((A10-1)/12)+1)</f>
        <v/>
      </c>
      <c r="C10" s="90">
        <f>IF(A10="","",EDATE('2. Khoản vay'!$C$15,A10))</f>
        <v/>
      </c>
      <c r="D10" s="91">
        <f>IF(A10="","",I9)</f>
        <v/>
      </c>
      <c r="E10" s="92">
        <f>IF(A10="","",IF(A10&lt;='2. Khoản vay'!$C$13,'2. Khoản vay'!$C$12,'2. Khoản vay'!$C$14))</f>
        <v/>
      </c>
      <c r="F10" s="91">
        <f>IF(A10="","",IF(A10='2. Khoản vay'!$C$18,D10,'2. Khoản vay'!$C$19))</f>
        <v/>
      </c>
      <c r="G10" s="91">
        <f>IF(A10="","",ROUND(D10*E10/12,0))</f>
        <v/>
      </c>
      <c r="H10" s="93">
        <f>IF(A10="","",F10+G10)</f>
        <v/>
      </c>
      <c r="I10" s="91">
        <f>IF(A10="","",D10-F10)</f>
        <v/>
      </c>
    </row>
    <row r="11" ht="15" customHeight="1" s="30">
      <c r="A11" s="89">
        <f>IF(ROW()-5&lt;='2. Khoản vay'!$C$18,ROW()-5,"")</f>
        <v/>
      </c>
      <c r="B11" s="89">
        <f>IF(A11="","",INT((A11-1)/12)+1)</f>
        <v/>
      </c>
      <c r="C11" s="90">
        <f>IF(A11="","",EDATE('2. Khoản vay'!$C$15,A11))</f>
        <v/>
      </c>
      <c r="D11" s="91">
        <f>IF(A11="","",I10)</f>
        <v/>
      </c>
      <c r="E11" s="92">
        <f>IF(A11="","",IF(A11&lt;='2. Khoản vay'!$C$13,'2. Khoản vay'!$C$12,'2. Khoản vay'!$C$14))</f>
        <v/>
      </c>
      <c r="F11" s="91">
        <f>IF(A11="","",IF(A11='2. Khoản vay'!$C$18,D11,'2. Khoản vay'!$C$19))</f>
        <v/>
      </c>
      <c r="G11" s="91">
        <f>IF(A11="","",ROUND(D11*E11/12,0))</f>
        <v/>
      </c>
      <c r="H11" s="93">
        <f>IF(A11="","",F11+G11)</f>
        <v/>
      </c>
      <c r="I11" s="91">
        <f>IF(A11="","",D11-F11)</f>
        <v/>
      </c>
    </row>
    <row r="12" ht="15" customHeight="1" s="30">
      <c r="A12" s="89">
        <f>IF(ROW()-5&lt;='2. Khoản vay'!$C$18,ROW()-5,"")</f>
        <v/>
      </c>
      <c r="B12" s="89">
        <f>IF(A12="","",INT((A12-1)/12)+1)</f>
        <v/>
      </c>
      <c r="C12" s="90">
        <f>IF(A12="","",EDATE('2. Khoản vay'!$C$15,A12))</f>
        <v/>
      </c>
      <c r="D12" s="91">
        <f>IF(A12="","",I11)</f>
        <v/>
      </c>
      <c r="E12" s="92">
        <f>IF(A12="","",IF(A12&lt;='2. Khoản vay'!$C$13,'2. Khoản vay'!$C$12,'2. Khoản vay'!$C$14))</f>
        <v/>
      </c>
      <c r="F12" s="91">
        <f>IF(A12="","",IF(A12='2. Khoản vay'!$C$18,D12,'2. Khoản vay'!$C$19))</f>
        <v/>
      </c>
      <c r="G12" s="91">
        <f>IF(A12="","",ROUND(D12*E12/12,0))</f>
        <v/>
      </c>
      <c r="H12" s="93">
        <f>IF(A12="","",F12+G12)</f>
        <v/>
      </c>
      <c r="I12" s="91">
        <f>IF(A12="","",D12-F12)</f>
        <v/>
      </c>
    </row>
    <row r="13" ht="15" customHeight="1" s="30">
      <c r="A13" s="89">
        <f>IF(ROW()-5&lt;='2. Khoản vay'!$C$18,ROW()-5,"")</f>
        <v/>
      </c>
      <c r="B13" s="89">
        <f>IF(A13="","",INT((A13-1)/12)+1)</f>
        <v/>
      </c>
      <c r="C13" s="90">
        <f>IF(A13="","",EDATE('2. Khoản vay'!$C$15,A13))</f>
        <v/>
      </c>
      <c r="D13" s="91">
        <f>IF(A13="","",I12)</f>
        <v/>
      </c>
      <c r="E13" s="92">
        <f>IF(A13="","",IF(A13&lt;='2. Khoản vay'!$C$13,'2. Khoản vay'!$C$12,'2. Khoản vay'!$C$14))</f>
        <v/>
      </c>
      <c r="F13" s="91">
        <f>IF(A13="","",IF(A13='2. Khoản vay'!$C$18,D13,'2. Khoản vay'!$C$19))</f>
        <v/>
      </c>
      <c r="G13" s="91">
        <f>IF(A13="","",ROUND(D13*E13/12,0))</f>
        <v/>
      </c>
      <c r="H13" s="93">
        <f>IF(A13="","",F13+G13)</f>
        <v/>
      </c>
      <c r="I13" s="91">
        <f>IF(A13="","",D13-F13)</f>
        <v/>
      </c>
    </row>
    <row r="14" ht="15" customHeight="1" s="30">
      <c r="A14" s="89">
        <f>IF(ROW()-5&lt;='2. Khoản vay'!$C$18,ROW()-5,"")</f>
        <v/>
      </c>
      <c r="B14" s="89">
        <f>IF(A14="","",INT((A14-1)/12)+1)</f>
        <v/>
      </c>
      <c r="C14" s="90">
        <f>IF(A14="","",EDATE('2. Khoản vay'!$C$15,A14))</f>
        <v/>
      </c>
      <c r="D14" s="91">
        <f>IF(A14="","",I13)</f>
        <v/>
      </c>
      <c r="E14" s="92">
        <f>IF(A14="","",IF(A14&lt;='2. Khoản vay'!$C$13,'2. Khoản vay'!$C$12,'2. Khoản vay'!$C$14))</f>
        <v/>
      </c>
      <c r="F14" s="91">
        <f>IF(A14="","",IF(A14='2. Khoản vay'!$C$18,D14,'2. Khoản vay'!$C$19))</f>
        <v/>
      </c>
      <c r="G14" s="91">
        <f>IF(A14="","",ROUND(D14*E14/12,0))</f>
        <v/>
      </c>
      <c r="H14" s="93">
        <f>IF(A14="","",F14+G14)</f>
        <v/>
      </c>
      <c r="I14" s="91">
        <f>IF(A14="","",D14-F14)</f>
        <v/>
      </c>
    </row>
    <row r="15" ht="15" customHeight="1" s="30">
      <c r="A15" s="89">
        <f>IF(ROW()-5&lt;='2. Khoản vay'!$C$18,ROW()-5,"")</f>
        <v/>
      </c>
      <c r="B15" s="89">
        <f>IF(A15="","",INT((A15-1)/12)+1)</f>
        <v/>
      </c>
      <c r="C15" s="90">
        <f>IF(A15="","",EDATE('2. Khoản vay'!$C$15,A15))</f>
        <v/>
      </c>
      <c r="D15" s="91">
        <f>IF(A15="","",I14)</f>
        <v/>
      </c>
      <c r="E15" s="92">
        <f>IF(A15="","",IF(A15&lt;='2. Khoản vay'!$C$13,'2. Khoản vay'!$C$12,'2. Khoản vay'!$C$14))</f>
        <v/>
      </c>
      <c r="F15" s="91">
        <f>IF(A15="","",IF(A15='2. Khoản vay'!$C$18,D15,'2. Khoản vay'!$C$19))</f>
        <v/>
      </c>
      <c r="G15" s="91">
        <f>IF(A15="","",ROUND(D15*E15/12,0))</f>
        <v/>
      </c>
      <c r="H15" s="93">
        <f>IF(A15="","",F15+G15)</f>
        <v/>
      </c>
      <c r="I15" s="91">
        <f>IF(A15="","",D15-F15)</f>
        <v/>
      </c>
    </row>
    <row r="16" ht="15" customHeight="1" s="30">
      <c r="A16" s="89">
        <f>IF(ROW()-5&lt;='2. Khoản vay'!$C$18,ROW()-5,"")</f>
        <v/>
      </c>
      <c r="B16" s="89">
        <f>IF(A16="","",INT((A16-1)/12)+1)</f>
        <v/>
      </c>
      <c r="C16" s="90">
        <f>IF(A16="","",EDATE('2. Khoản vay'!$C$15,A16))</f>
        <v/>
      </c>
      <c r="D16" s="91">
        <f>IF(A16="","",I15)</f>
        <v/>
      </c>
      <c r="E16" s="92">
        <f>IF(A16="","",IF(A16&lt;='2. Khoản vay'!$C$13,'2. Khoản vay'!$C$12,'2. Khoản vay'!$C$14))</f>
        <v/>
      </c>
      <c r="F16" s="91">
        <f>IF(A16="","",IF(A16='2. Khoản vay'!$C$18,D16,'2. Khoản vay'!$C$19))</f>
        <v/>
      </c>
      <c r="G16" s="91">
        <f>IF(A16="","",ROUND(D16*E16/12,0))</f>
        <v/>
      </c>
      <c r="H16" s="93">
        <f>IF(A16="","",F16+G16)</f>
        <v/>
      </c>
      <c r="I16" s="91">
        <f>IF(A16="","",D16-F16)</f>
        <v/>
      </c>
    </row>
    <row r="17" ht="15" customHeight="1" s="30">
      <c r="A17" s="89">
        <f>IF(ROW()-5&lt;='2. Khoản vay'!$C$18,ROW()-5,"")</f>
        <v/>
      </c>
      <c r="B17" s="89">
        <f>IF(A17="","",INT((A17-1)/12)+1)</f>
        <v/>
      </c>
      <c r="C17" s="90">
        <f>IF(A17="","",EDATE('2. Khoản vay'!$C$15,A17))</f>
        <v/>
      </c>
      <c r="D17" s="91">
        <f>IF(A17="","",I16)</f>
        <v/>
      </c>
      <c r="E17" s="92">
        <f>IF(A17="","",IF(A17&lt;='2. Khoản vay'!$C$13,'2. Khoản vay'!$C$12,'2. Khoản vay'!$C$14))</f>
        <v/>
      </c>
      <c r="F17" s="91">
        <f>IF(A17="","",IF(A17='2. Khoản vay'!$C$18,D17,'2. Khoản vay'!$C$19))</f>
        <v/>
      </c>
      <c r="G17" s="91">
        <f>IF(A17="","",ROUND(D17*E17/12,0))</f>
        <v/>
      </c>
      <c r="H17" s="93">
        <f>IF(A17="","",F17+G17)</f>
        <v/>
      </c>
      <c r="I17" s="91">
        <f>IF(A17="","",D17-F17)</f>
        <v/>
      </c>
    </row>
    <row r="18" ht="15" customHeight="1" s="30">
      <c r="A18" s="89">
        <f>IF(ROW()-5&lt;='2. Khoản vay'!$C$18,ROW()-5,"")</f>
        <v/>
      </c>
      <c r="B18" s="89">
        <f>IF(A18="","",INT((A18-1)/12)+1)</f>
        <v/>
      </c>
      <c r="C18" s="90">
        <f>IF(A18="","",EDATE('2. Khoản vay'!$C$15,A18))</f>
        <v/>
      </c>
      <c r="D18" s="91">
        <f>IF(A18="","",I17)</f>
        <v/>
      </c>
      <c r="E18" s="92">
        <f>IF(A18="","",IF(A18&lt;='2. Khoản vay'!$C$13,'2. Khoản vay'!$C$12,'2. Khoản vay'!$C$14))</f>
        <v/>
      </c>
      <c r="F18" s="91">
        <f>IF(A18="","",IF(A18='2. Khoản vay'!$C$18,D18,'2. Khoản vay'!$C$19))</f>
        <v/>
      </c>
      <c r="G18" s="91">
        <f>IF(A18="","",ROUND(D18*E18/12,0))</f>
        <v/>
      </c>
      <c r="H18" s="93">
        <f>IF(A18="","",F18+G18)</f>
        <v/>
      </c>
      <c r="I18" s="91">
        <f>IF(A18="","",D18-F18)</f>
        <v/>
      </c>
    </row>
    <row r="19" ht="15" customHeight="1" s="30">
      <c r="A19" s="89">
        <f>IF(ROW()-5&lt;='2. Khoản vay'!$C$18,ROW()-5,"")</f>
        <v/>
      </c>
      <c r="B19" s="89">
        <f>IF(A19="","",INT((A19-1)/12)+1)</f>
        <v/>
      </c>
      <c r="C19" s="90">
        <f>IF(A19="","",EDATE('2. Khoản vay'!$C$15,A19))</f>
        <v/>
      </c>
      <c r="D19" s="91">
        <f>IF(A19="","",I18)</f>
        <v/>
      </c>
      <c r="E19" s="92">
        <f>IF(A19="","",IF(A19&lt;='2. Khoản vay'!$C$13,'2. Khoản vay'!$C$12,'2. Khoản vay'!$C$14))</f>
        <v/>
      </c>
      <c r="F19" s="91">
        <f>IF(A19="","",IF(A19='2. Khoản vay'!$C$18,D19,'2. Khoản vay'!$C$19))</f>
        <v/>
      </c>
      <c r="G19" s="91">
        <f>IF(A19="","",ROUND(D19*E19/12,0))</f>
        <v/>
      </c>
      <c r="H19" s="93">
        <f>IF(A19="","",F19+G19)</f>
        <v/>
      </c>
      <c r="I19" s="91">
        <f>IF(A19="","",D19-F19)</f>
        <v/>
      </c>
    </row>
    <row r="20" ht="15" customHeight="1" s="30">
      <c r="A20" s="89">
        <f>IF(ROW()-5&lt;='2. Khoản vay'!$C$18,ROW()-5,"")</f>
        <v/>
      </c>
      <c r="B20" s="89">
        <f>IF(A20="","",INT((A20-1)/12)+1)</f>
        <v/>
      </c>
      <c r="C20" s="90">
        <f>IF(A20="","",EDATE('2. Khoản vay'!$C$15,A20))</f>
        <v/>
      </c>
      <c r="D20" s="91">
        <f>IF(A20="","",I19)</f>
        <v/>
      </c>
      <c r="E20" s="92">
        <f>IF(A20="","",IF(A20&lt;='2. Khoản vay'!$C$13,'2. Khoản vay'!$C$12,'2. Khoản vay'!$C$14))</f>
        <v/>
      </c>
      <c r="F20" s="91">
        <f>IF(A20="","",IF(A20='2. Khoản vay'!$C$18,D20,'2. Khoản vay'!$C$19))</f>
        <v/>
      </c>
      <c r="G20" s="91">
        <f>IF(A20="","",ROUND(D20*E20/12,0))</f>
        <v/>
      </c>
      <c r="H20" s="93">
        <f>IF(A20="","",F20+G20)</f>
        <v/>
      </c>
      <c r="I20" s="91">
        <f>IF(A20="","",D20-F20)</f>
        <v/>
      </c>
    </row>
    <row r="21" ht="15" customHeight="1" s="30">
      <c r="A21" s="89">
        <f>IF(ROW()-5&lt;='2. Khoản vay'!$C$18,ROW()-5,"")</f>
        <v/>
      </c>
      <c r="B21" s="89">
        <f>IF(A21="","",INT((A21-1)/12)+1)</f>
        <v/>
      </c>
      <c r="C21" s="90">
        <f>IF(A21="","",EDATE('2. Khoản vay'!$C$15,A21))</f>
        <v/>
      </c>
      <c r="D21" s="91">
        <f>IF(A21="","",I20)</f>
        <v/>
      </c>
      <c r="E21" s="92">
        <f>IF(A21="","",IF(A21&lt;='2. Khoản vay'!$C$13,'2. Khoản vay'!$C$12,'2. Khoản vay'!$C$14))</f>
        <v/>
      </c>
      <c r="F21" s="91">
        <f>IF(A21="","",IF(A21='2. Khoản vay'!$C$18,D21,'2. Khoản vay'!$C$19))</f>
        <v/>
      </c>
      <c r="G21" s="91">
        <f>IF(A21="","",ROUND(D21*E21/12,0))</f>
        <v/>
      </c>
      <c r="H21" s="93">
        <f>IF(A21="","",F21+G21)</f>
        <v/>
      </c>
      <c r="I21" s="91">
        <f>IF(A21="","",D21-F21)</f>
        <v/>
      </c>
    </row>
    <row r="22" ht="15" customHeight="1" s="30">
      <c r="A22" s="89">
        <f>IF(ROW()-5&lt;='2. Khoản vay'!$C$18,ROW()-5,"")</f>
        <v/>
      </c>
      <c r="B22" s="89">
        <f>IF(A22="","",INT((A22-1)/12)+1)</f>
        <v/>
      </c>
      <c r="C22" s="90">
        <f>IF(A22="","",EDATE('2. Khoản vay'!$C$15,A22))</f>
        <v/>
      </c>
      <c r="D22" s="91">
        <f>IF(A22="","",I21)</f>
        <v/>
      </c>
      <c r="E22" s="92">
        <f>IF(A22="","",IF(A22&lt;='2. Khoản vay'!$C$13,'2. Khoản vay'!$C$12,'2. Khoản vay'!$C$14))</f>
        <v/>
      </c>
      <c r="F22" s="91">
        <f>IF(A22="","",IF(A22='2. Khoản vay'!$C$18,D22,'2. Khoản vay'!$C$19))</f>
        <v/>
      </c>
      <c r="G22" s="91">
        <f>IF(A22="","",ROUND(D22*E22/12,0))</f>
        <v/>
      </c>
      <c r="H22" s="93">
        <f>IF(A22="","",F22+G22)</f>
        <v/>
      </c>
      <c r="I22" s="91">
        <f>IF(A22="","",D22-F22)</f>
        <v/>
      </c>
    </row>
    <row r="23" ht="15" customHeight="1" s="30">
      <c r="A23" s="89">
        <f>IF(ROW()-5&lt;='2. Khoản vay'!$C$18,ROW()-5,"")</f>
        <v/>
      </c>
      <c r="B23" s="89">
        <f>IF(A23="","",INT((A23-1)/12)+1)</f>
        <v/>
      </c>
      <c r="C23" s="90">
        <f>IF(A23="","",EDATE('2. Khoản vay'!$C$15,A23))</f>
        <v/>
      </c>
      <c r="D23" s="91">
        <f>IF(A23="","",I22)</f>
        <v/>
      </c>
      <c r="E23" s="92">
        <f>IF(A23="","",IF(A23&lt;='2. Khoản vay'!$C$13,'2. Khoản vay'!$C$12,'2. Khoản vay'!$C$14))</f>
        <v/>
      </c>
      <c r="F23" s="91">
        <f>IF(A23="","",IF(A23='2. Khoản vay'!$C$18,D23,'2. Khoản vay'!$C$19))</f>
        <v/>
      </c>
      <c r="G23" s="91">
        <f>IF(A23="","",ROUND(D23*E23/12,0))</f>
        <v/>
      </c>
      <c r="H23" s="93">
        <f>IF(A23="","",F23+G23)</f>
        <v/>
      </c>
      <c r="I23" s="91">
        <f>IF(A23="","",D23-F23)</f>
        <v/>
      </c>
    </row>
    <row r="24" ht="15" customHeight="1" s="30">
      <c r="A24" s="89">
        <f>IF(ROW()-5&lt;='2. Khoản vay'!$C$18,ROW()-5,"")</f>
        <v/>
      </c>
      <c r="B24" s="89">
        <f>IF(A24="","",INT((A24-1)/12)+1)</f>
        <v/>
      </c>
      <c r="C24" s="90">
        <f>IF(A24="","",EDATE('2. Khoản vay'!$C$15,A24))</f>
        <v/>
      </c>
      <c r="D24" s="91">
        <f>IF(A24="","",I23)</f>
        <v/>
      </c>
      <c r="E24" s="92">
        <f>IF(A24="","",IF(A24&lt;='2. Khoản vay'!$C$13,'2. Khoản vay'!$C$12,'2. Khoản vay'!$C$14))</f>
        <v/>
      </c>
      <c r="F24" s="91">
        <f>IF(A24="","",IF(A24='2. Khoản vay'!$C$18,D24,'2. Khoản vay'!$C$19))</f>
        <v/>
      </c>
      <c r="G24" s="91">
        <f>IF(A24="","",ROUND(D24*E24/12,0))</f>
        <v/>
      </c>
      <c r="H24" s="93">
        <f>IF(A24="","",F24+G24)</f>
        <v/>
      </c>
      <c r="I24" s="91">
        <f>IF(A24="","",D24-F24)</f>
        <v/>
      </c>
    </row>
    <row r="25" ht="15" customHeight="1" s="30">
      <c r="A25" s="89">
        <f>IF(ROW()-5&lt;='2. Khoản vay'!$C$18,ROW()-5,"")</f>
        <v/>
      </c>
      <c r="B25" s="89">
        <f>IF(A25="","",INT((A25-1)/12)+1)</f>
        <v/>
      </c>
      <c r="C25" s="90">
        <f>IF(A25="","",EDATE('2. Khoản vay'!$C$15,A25))</f>
        <v/>
      </c>
      <c r="D25" s="91">
        <f>IF(A25="","",I24)</f>
        <v/>
      </c>
      <c r="E25" s="92">
        <f>IF(A25="","",IF(A25&lt;='2. Khoản vay'!$C$13,'2. Khoản vay'!$C$12,'2. Khoản vay'!$C$14))</f>
        <v/>
      </c>
      <c r="F25" s="91">
        <f>IF(A25="","",IF(A25='2. Khoản vay'!$C$18,D25,'2. Khoản vay'!$C$19))</f>
        <v/>
      </c>
      <c r="G25" s="91">
        <f>IF(A25="","",ROUND(D25*E25/12,0))</f>
        <v/>
      </c>
      <c r="H25" s="93">
        <f>IF(A25="","",F25+G25)</f>
        <v/>
      </c>
      <c r="I25" s="91">
        <f>IF(A25="","",D25-F25)</f>
        <v/>
      </c>
    </row>
    <row r="26" ht="15" customHeight="1" s="30">
      <c r="A26" s="89">
        <f>IF(ROW()-5&lt;='2. Khoản vay'!$C$18,ROW()-5,"")</f>
        <v/>
      </c>
      <c r="B26" s="89">
        <f>IF(A26="","",INT((A26-1)/12)+1)</f>
        <v/>
      </c>
      <c r="C26" s="90">
        <f>IF(A26="","",EDATE('2. Khoản vay'!$C$15,A26))</f>
        <v/>
      </c>
      <c r="D26" s="91">
        <f>IF(A26="","",I25)</f>
        <v/>
      </c>
      <c r="E26" s="92">
        <f>IF(A26="","",IF(A26&lt;='2. Khoản vay'!$C$13,'2. Khoản vay'!$C$12,'2. Khoản vay'!$C$14))</f>
        <v/>
      </c>
      <c r="F26" s="91">
        <f>IF(A26="","",IF(A26='2. Khoản vay'!$C$18,D26,'2. Khoản vay'!$C$19))</f>
        <v/>
      </c>
      <c r="G26" s="91">
        <f>IF(A26="","",ROUND(D26*E26/12,0))</f>
        <v/>
      </c>
      <c r="H26" s="93">
        <f>IF(A26="","",F26+G26)</f>
        <v/>
      </c>
      <c r="I26" s="91">
        <f>IF(A26="","",D26-F26)</f>
        <v/>
      </c>
    </row>
    <row r="27" ht="15" customHeight="1" s="30">
      <c r="A27" s="89">
        <f>IF(ROW()-5&lt;='2. Khoản vay'!$C$18,ROW()-5,"")</f>
        <v/>
      </c>
      <c r="B27" s="89">
        <f>IF(A27="","",INT((A27-1)/12)+1)</f>
        <v/>
      </c>
      <c r="C27" s="90">
        <f>IF(A27="","",EDATE('2. Khoản vay'!$C$15,A27))</f>
        <v/>
      </c>
      <c r="D27" s="91">
        <f>IF(A27="","",I26)</f>
        <v/>
      </c>
      <c r="E27" s="92">
        <f>IF(A27="","",IF(A27&lt;='2. Khoản vay'!$C$13,'2. Khoản vay'!$C$12,'2. Khoản vay'!$C$14))</f>
        <v/>
      </c>
      <c r="F27" s="91">
        <f>IF(A27="","",IF(A27='2. Khoản vay'!$C$18,D27,'2. Khoản vay'!$C$19))</f>
        <v/>
      </c>
      <c r="G27" s="91">
        <f>IF(A27="","",ROUND(D27*E27/12,0))</f>
        <v/>
      </c>
      <c r="H27" s="93">
        <f>IF(A27="","",F27+G27)</f>
        <v/>
      </c>
      <c r="I27" s="91">
        <f>IF(A27="","",D27-F27)</f>
        <v/>
      </c>
    </row>
    <row r="28" ht="15" customHeight="1" s="30">
      <c r="A28" s="89">
        <f>IF(ROW()-5&lt;='2. Khoản vay'!$C$18,ROW()-5,"")</f>
        <v/>
      </c>
      <c r="B28" s="89">
        <f>IF(A28="","",INT((A28-1)/12)+1)</f>
        <v/>
      </c>
      <c r="C28" s="90">
        <f>IF(A28="","",EDATE('2. Khoản vay'!$C$15,A28))</f>
        <v/>
      </c>
      <c r="D28" s="91">
        <f>IF(A28="","",I27)</f>
        <v/>
      </c>
      <c r="E28" s="92">
        <f>IF(A28="","",IF(A28&lt;='2. Khoản vay'!$C$13,'2. Khoản vay'!$C$12,'2. Khoản vay'!$C$14))</f>
        <v/>
      </c>
      <c r="F28" s="91">
        <f>IF(A28="","",IF(A28='2. Khoản vay'!$C$18,D28,'2. Khoản vay'!$C$19))</f>
        <v/>
      </c>
      <c r="G28" s="91">
        <f>IF(A28="","",ROUND(D28*E28/12,0))</f>
        <v/>
      </c>
      <c r="H28" s="93">
        <f>IF(A28="","",F28+G28)</f>
        <v/>
      </c>
      <c r="I28" s="91">
        <f>IF(A28="","",D28-F28)</f>
        <v/>
      </c>
    </row>
    <row r="29" ht="15" customHeight="1" s="30">
      <c r="A29" s="89">
        <f>IF(ROW()-5&lt;='2. Khoản vay'!$C$18,ROW()-5,"")</f>
        <v/>
      </c>
      <c r="B29" s="89">
        <f>IF(A29="","",INT((A29-1)/12)+1)</f>
        <v/>
      </c>
      <c r="C29" s="90">
        <f>IF(A29="","",EDATE('2. Khoản vay'!$C$15,A29))</f>
        <v/>
      </c>
      <c r="D29" s="91">
        <f>IF(A29="","",I28)</f>
        <v/>
      </c>
      <c r="E29" s="92">
        <f>IF(A29="","",IF(A29&lt;='2. Khoản vay'!$C$13,'2. Khoản vay'!$C$12,'2. Khoản vay'!$C$14))</f>
        <v/>
      </c>
      <c r="F29" s="91">
        <f>IF(A29="","",IF(A29='2. Khoản vay'!$C$18,D29,'2. Khoản vay'!$C$19))</f>
        <v/>
      </c>
      <c r="G29" s="91">
        <f>IF(A29="","",ROUND(D29*E29/12,0))</f>
        <v/>
      </c>
      <c r="H29" s="93">
        <f>IF(A29="","",F29+G29)</f>
        <v/>
      </c>
      <c r="I29" s="91">
        <f>IF(A29="","",D29-F29)</f>
        <v/>
      </c>
    </row>
    <row r="30" ht="15" customHeight="1" s="30">
      <c r="A30" s="89">
        <f>IF(ROW()-5&lt;='2. Khoản vay'!$C$18,ROW()-5,"")</f>
        <v/>
      </c>
      <c r="B30" s="89">
        <f>IF(A30="","",INT((A30-1)/12)+1)</f>
        <v/>
      </c>
      <c r="C30" s="90">
        <f>IF(A30="","",EDATE('2. Khoản vay'!$C$15,A30))</f>
        <v/>
      </c>
      <c r="D30" s="91">
        <f>IF(A30="","",I29)</f>
        <v/>
      </c>
      <c r="E30" s="92">
        <f>IF(A30="","",IF(A30&lt;='2. Khoản vay'!$C$13,'2. Khoản vay'!$C$12,'2. Khoản vay'!$C$14))</f>
        <v/>
      </c>
      <c r="F30" s="91">
        <f>IF(A30="","",IF(A30='2. Khoản vay'!$C$18,D30,'2. Khoản vay'!$C$19))</f>
        <v/>
      </c>
      <c r="G30" s="91">
        <f>IF(A30="","",ROUND(D30*E30/12,0))</f>
        <v/>
      </c>
      <c r="H30" s="93">
        <f>IF(A30="","",F30+G30)</f>
        <v/>
      </c>
      <c r="I30" s="91">
        <f>IF(A30="","",D30-F30)</f>
        <v/>
      </c>
    </row>
    <row r="31" ht="15" customHeight="1" s="30">
      <c r="A31" s="89">
        <f>IF(ROW()-5&lt;='2. Khoản vay'!$C$18,ROW()-5,"")</f>
        <v/>
      </c>
      <c r="B31" s="89">
        <f>IF(A31="","",INT((A31-1)/12)+1)</f>
        <v/>
      </c>
      <c r="C31" s="90">
        <f>IF(A31="","",EDATE('2. Khoản vay'!$C$15,A31))</f>
        <v/>
      </c>
      <c r="D31" s="91">
        <f>IF(A31="","",I30)</f>
        <v/>
      </c>
      <c r="E31" s="92">
        <f>IF(A31="","",IF(A31&lt;='2. Khoản vay'!$C$13,'2. Khoản vay'!$C$12,'2. Khoản vay'!$C$14))</f>
        <v/>
      </c>
      <c r="F31" s="91">
        <f>IF(A31="","",IF(A31='2. Khoản vay'!$C$18,D31,'2. Khoản vay'!$C$19))</f>
        <v/>
      </c>
      <c r="G31" s="91">
        <f>IF(A31="","",ROUND(D31*E31/12,0))</f>
        <v/>
      </c>
      <c r="H31" s="93">
        <f>IF(A31="","",F31+G31)</f>
        <v/>
      </c>
      <c r="I31" s="91">
        <f>IF(A31="","",D31-F31)</f>
        <v/>
      </c>
    </row>
    <row r="32" ht="15" customHeight="1" s="30">
      <c r="A32" s="89">
        <f>IF(ROW()-5&lt;='2. Khoản vay'!$C$18,ROW()-5,"")</f>
        <v/>
      </c>
      <c r="B32" s="89">
        <f>IF(A32="","",INT((A32-1)/12)+1)</f>
        <v/>
      </c>
      <c r="C32" s="90">
        <f>IF(A32="","",EDATE('2. Khoản vay'!$C$15,A32))</f>
        <v/>
      </c>
      <c r="D32" s="91">
        <f>IF(A32="","",I31)</f>
        <v/>
      </c>
      <c r="E32" s="92">
        <f>IF(A32="","",IF(A32&lt;='2. Khoản vay'!$C$13,'2. Khoản vay'!$C$12,'2. Khoản vay'!$C$14))</f>
        <v/>
      </c>
      <c r="F32" s="91">
        <f>IF(A32="","",IF(A32='2. Khoản vay'!$C$18,D32,'2. Khoản vay'!$C$19))</f>
        <v/>
      </c>
      <c r="G32" s="91">
        <f>IF(A32="","",ROUND(D32*E32/12,0))</f>
        <v/>
      </c>
      <c r="H32" s="93">
        <f>IF(A32="","",F32+G32)</f>
        <v/>
      </c>
      <c r="I32" s="91">
        <f>IF(A32="","",D32-F32)</f>
        <v/>
      </c>
    </row>
    <row r="33" ht="15" customHeight="1" s="30">
      <c r="A33" s="89">
        <f>IF(ROW()-5&lt;='2. Khoản vay'!$C$18,ROW()-5,"")</f>
        <v/>
      </c>
      <c r="B33" s="89">
        <f>IF(A33="","",INT((A33-1)/12)+1)</f>
        <v/>
      </c>
      <c r="C33" s="90">
        <f>IF(A33="","",EDATE('2. Khoản vay'!$C$15,A33))</f>
        <v/>
      </c>
      <c r="D33" s="91">
        <f>IF(A33="","",I32)</f>
        <v/>
      </c>
      <c r="E33" s="92">
        <f>IF(A33="","",IF(A33&lt;='2. Khoản vay'!$C$13,'2. Khoản vay'!$C$12,'2. Khoản vay'!$C$14))</f>
        <v/>
      </c>
      <c r="F33" s="91">
        <f>IF(A33="","",IF(A33='2. Khoản vay'!$C$18,D33,'2. Khoản vay'!$C$19))</f>
        <v/>
      </c>
      <c r="G33" s="91">
        <f>IF(A33="","",ROUND(D33*E33/12,0))</f>
        <v/>
      </c>
      <c r="H33" s="93">
        <f>IF(A33="","",F33+G33)</f>
        <v/>
      </c>
      <c r="I33" s="91">
        <f>IF(A33="","",D33-F33)</f>
        <v/>
      </c>
    </row>
    <row r="34" ht="15" customHeight="1" s="30">
      <c r="A34" s="89">
        <f>IF(ROW()-5&lt;='2. Khoản vay'!$C$18,ROW()-5,"")</f>
        <v/>
      </c>
      <c r="B34" s="89">
        <f>IF(A34="","",INT((A34-1)/12)+1)</f>
        <v/>
      </c>
      <c r="C34" s="90">
        <f>IF(A34="","",EDATE('2. Khoản vay'!$C$15,A34))</f>
        <v/>
      </c>
      <c r="D34" s="91">
        <f>IF(A34="","",I33)</f>
        <v/>
      </c>
      <c r="E34" s="92">
        <f>IF(A34="","",IF(A34&lt;='2. Khoản vay'!$C$13,'2. Khoản vay'!$C$12,'2. Khoản vay'!$C$14))</f>
        <v/>
      </c>
      <c r="F34" s="91">
        <f>IF(A34="","",IF(A34='2. Khoản vay'!$C$18,D34,'2. Khoản vay'!$C$19))</f>
        <v/>
      </c>
      <c r="G34" s="91">
        <f>IF(A34="","",ROUND(D34*E34/12,0))</f>
        <v/>
      </c>
      <c r="H34" s="93">
        <f>IF(A34="","",F34+G34)</f>
        <v/>
      </c>
      <c r="I34" s="91">
        <f>IF(A34="","",D34-F34)</f>
        <v/>
      </c>
    </row>
    <row r="35" ht="15" customHeight="1" s="30">
      <c r="A35" s="89">
        <f>IF(ROW()-5&lt;='2. Khoản vay'!$C$18,ROW()-5,"")</f>
        <v/>
      </c>
      <c r="B35" s="89">
        <f>IF(A35="","",INT((A35-1)/12)+1)</f>
        <v/>
      </c>
      <c r="C35" s="90">
        <f>IF(A35="","",EDATE('2. Khoản vay'!$C$15,A35))</f>
        <v/>
      </c>
      <c r="D35" s="91">
        <f>IF(A35="","",I34)</f>
        <v/>
      </c>
      <c r="E35" s="92">
        <f>IF(A35="","",IF(A35&lt;='2. Khoản vay'!$C$13,'2. Khoản vay'!$C$12,'2. Khoản vay'!$C$14))</f>
        <v/>
      </c>
      <c r="F35" s="91">
        <f>IF(A35="","",IF(A35='2. Khoản vay'!$C$18,D35,'2. Khoản vay'!$C$19))</f>
        <v/>
      </c>
      <c r="G35" s="91">
        <f>IF(A35="","",ROUND(D35*E35/12,0))</f>
        <v/>
      </c>
      <c r="H35" s="93">
        <f>IF(A35="","",F35+G35)</f>
        <v/>
      </c>
      <c r="I35" s="91">
        <f>IF(A35="","",D35-F35)</f>
        <v/>
      </c>
    </row>
    <row r="36" ht="15" customHeight="1" s="30">
      <c r="A36" s="89">
        <f>IF(ROW()-5&lt;='2. Khoản vay'!$C$18,ROW()-5,"")</f>
        <v/>
      </c>
      <c r="B36" s="89">
        <f>IF(A36="","",INT((A36-1)/12)+1)</f>
        <v/>
      </c>
      <c r="C36" s="90">
        <f>IF(A36="","",EDATE('2. Khoản vay'!$C$15,A36))</f>
        <v/>
      </c>
      <c r="D36" s="91">
        <f>IF(A36="","",I35)</f>
        <v/>
      </c>
      <c r="E36" s="92">
        <f>IF(A36="","",IF(A36&lt;='2. Khoản vay'!$C$13,'2. Khoản vay'!$C$12,'2. Khoản vay'!$C$14))</f>
        <v/>
      </c>
      <c r="F36" s="91">
        <f>IF(A36="","",IF(A36='2. Khoản vay'!$C$18,D36,'2. Khoản vay'!$C$19))</f>
        <v/>
      </c>
      <c r="G36" s="91">
        <f>IF(A36="","",ROUND(D36*E36/12,0))</f>
        <v/>
      </c>
      <c r="H36" s="93">
        <f>IF(A36="","",F36+G36)</f>
        <v/>
      </c>
      <c r="I36" s="91">
        <f>IF(A36="","",D36-F36)</f>
        <v/>
      </c>
    </row>
    <row r="37" ht="15" customHeight="1" s="30">
      <c r="A37" s="89">
        <f>IF(ROW()-5&lt;='2. Khoản vay'!$C$18,ROW()-5,"")</f>
        <v/>
      </c>
      <c r="B37" s="89">
        <f>IF(A37="","",INT((A37-1)/12)+1)</f>
        <v/>
      </c>
      <c r="C37" s="90">
        <f>IF(A37="","",EDATE('2. Khoản vay'!$C$15,A37))</f>
        <v/>
      </c>
      <c r="D37" s="91">
        <f>IF(A37="","",I36)</f>
        <v/>
      </c>
      <c r="E37" s="92">
        <f>IF(A37="","",IF(A37&lt;='2. Khoản vay'!$C$13,'2. Khoản vay'!$C$12,'2. Khoản vay'!$C$14))</f>
        <v/>
      </c>
      <c r="F37" s="91">
        <f>IF(A37="","",IF(A37='2. Khoản vay'!$C$18,D37,'2. Khoản vay'!$C$19))</f>
        <v/>
      </c>
      <c r="G37" s="91">
        <f>IF(A37="","",ROUND(D37*E37/12,0))</f>
        <v/>
      </c>
      <c r="H37" s="93">
        <f>IF(A37="","",F37+G37)</f>
        <v/>
      </c>
      <c r="I37" s="91">
        <f>IF(A37="","",D37-F37)</f>
        <v/>
      </c>
    </row>
    <row r="38" ht="15" customHeight="1" s="30">
      <c r="A38" s="89">
        <f>IF(ROW()-5&lt;='2. Khoản vay'!$C$18,ROW()-5,"")</f>
        <v/>
      </c>
      <c r="B38" s="89">
        <f>IF(A38="","",INT((A38-1)/12)+1)</f>
        <v/>
      </c>
      <c r="C38" s="90">
        <f>IF(A38="","",EDATE('2. Khoản vay'!$C$15,A38))</f>
        <v/>
      </c>
      <c r="D38" s="91">
        <f>IF(A38="","",I37)</f>
        <v/>
      </c>
      <c r="E38" s="92">
        <f>IF(A38="","",IF(A38&lt;='2. Khoản vay'!$C$13,'2. Khoản vay'!$C$12,'2. Khoản vay'!$C$14))</f>
        <v/>
      </c>
      <c r="F38" s="91">
        <f>IF(A38="","",IF(A38='2. Khoản vay'!$C$18,D38,'2. Khoản vay'!$C$19))</f>
        <v/>
      </c>
      <c r="G38" s="91">
        <f>IF(A38="","",ROUND(D38*E38/12,0))</f>
        <v/>
      </c>
      <c r="H38" s="93">
        <f>IF(A38="","",F38+G38)</f>
        <v/>
      </c>
      <c r="I38" s="91">
        <f>IF(A38="","",D38-F38)</f>
        <v/>
      </c>
    </row>
    <row r="39" ht="15" customHeight="1" s="30">
      <c r="A39" s="89">
        <f>IF(ROW()-5&lt;='2. Khoản vay'!$C$18,ROW()-5,"")</f>
        <v/>
      </c>
      <c r="B39" s="89">
        <f>IF(A39="","",INT((A39-1)/12)+1)</f>
        <v/>
      </c>
      <c r="C39" s="90">
        <f>IF(A39="","",EDATE('2. Khoản vay'!$C$15,A39))</f>
        <v/>
      </c>
      <c r="D39" s="91">
        <f>IF(A39="","",I38)</f>
        <v/>
      </c>
      <c r="E39" s="92">
        <f>IF(A39="","",IF(A39&lt;='2. Khoản vay'!$C$13,'2. Khoản vay'!$C$12,'2. Khoản vay'!$C$14))</f>
        <v/>
      </c>
      <c r="F39" s="91">
        <f>IF(A39="","",IF(A39='2. Khoản vay'!$C$18,D39,'2. Khoản vay'!$C$19))</f>
        <v/>
      </c>
      <c r="G39" s="91">
        <f>IF(A39="","",ROUND(D39*E39/12,0))</f>
        <v/>
      </c>
      <c r="H39" s="93">
        <f>IF(A39="","",F39+G39)</f>
        <v/>
      </c>
      <c r="I39" s="91">
        <f>IF(A39="","",D39-F39)</f>
        <v/>
      </c>
    </row>
    <row r="40" ht="15" customHeight="1" s="30">
      <c r="A40" s="89">
        <f>IF(ROW()-5&lt;='2. Khoản vay'!$C$18,ROW()-5,"")</f>
        <v/>
      </c>
      <c r="B40" s="89">
        <f>IF(A40="","",INT((A40-1)/12)+1)</f>
        <v/>
      </c>
      <c r="C40" s="90">
        <f>IF(A40="","",EDATE('2. Khoản vay'!$C$15,A40))</f>
        <v/>
      </c>
      <c r="D40" s="91">
        <f>IF(A40="","",I39)</f>
        <v/>
      </c>
      <c r="E40" s="92">
        <f>IF(A40="","",IF(A40&lt;='2. Khoản vay'!$C$13,'2. Khoản vay'!$C$12,'2. Khoản vay'!$C$14))</f>
        <v/>
      </c>
      <c r="F40" s="91">
        <f>IF(A40="","",IF(A40='2. Khoản vay'!$C$18,D40,'2. Khoản vay'!$C$19))</f>
        <v/>
      </c>
      <c r="G40" s="91">
        <f>IF(A40="","",ROUND(D40*E40/12,0))</f>
        <v/>
      </c>
      <c r="H40" s="93">
        <f>IF(A40="","",F40+G40)</f>
        <v/>
      </c>
      <c r="I40" s="91">
        <f>IF(A40="","",D40-F40)</f>
        <v/>
      </c>
    </row>
    <row r="41" ht="15" customHeight="1" s="30">
      <c r="A41" s="89">
        <f>IF(ROW()-5&lt;='2. Khoản vay'!$C$18,ROW()-5,"")</f>
        <v/>
      </c>
      <c r="B41" s="89">
        <f>IF(A41="","",INT((A41-1)/12)+1)</f>
        <v/>
      </c>
      <c r="C41" s="90">
        <f>IF(A41="","",EDATE('2. Khoản vay'!$C$15,A41))</f>
        <v/>
      </c>
      <c r="D41" s="91">
        <f>IF(A41="","",I40)</f>
        <v/>
      </c>
      <c r="E41" s="92">
        <f>IF(A41="","",IF(A41&lt;='2. Khoản vay'!$C$13,'2. Khoản vay'!$C$12,'2. Khoản vay'!$C$14))</f>
        <v/>
      </c>
      <c r="F41" s="91">
        <f>IF(A41="","",IF(A41='2. Khoản vay'!$C$18,D41,'2. Khoản vay'!$C$19))</f>
        <v/>
      </c>
      <c r="G41" s="91">
        <f>IF(A41="","",ROUND(D41*E41/12,0))</f>
        <v/>
      </c>
      <c r="H41" s="93">
        <f>IF(A41="","",F41+G41)</f>
        <v/>
      </c>
      <c r="I41" s="91">
        <f>IF(A41="","",D41-F41)</f>
        <v/>
      </c>
    </row>
    <row r="42" ht="15" customHeight="1" s="30">
      <c r="A42" s="89">
        <f>IF(ROW()-5&lt;='2. Khoản vay'!$C$18,ROW()-5,"")</f>
        <v/>
      </c>
      <c r="B42" s="89">
        <f>IF(A42="","",INT((A42-1)/12)+1)</f>
        <v/>
      </c>
      <c r="C42" s="90">
        <f>IF(A42="","",EDATE('2. Khoản vay'!$C$15,A42))</f>
        <v/>
      </c>
      <c r="D42" s="91">
        <f>IF(A42="","",I41)</f>
        <v/>
      </c>
      <c r="E42" s="92">
        <f>IF(A42="","",IF(A42&lt;='2. Khoản vay'!$C$13,'2. Khoản vay'!$C$12,'2. Khoản vay'!$C$14))</f>
        <v/>
      </c>
      <c r="F42" s="91">
        <f>IF(A42="","",IF(A42='2. Khoản vay'!$C$18,D42,'2. Khoản vay'!$C$19))</f>
        <v/>
      </c>
      <c r="G42" s="91">
        <f>IF(A42="","",ROUND(D42*E42/12,0))</f>
        <v/>
      </c>
      <c r="H42" s="93">
        <f>IF(A42="","",F42+G42)</f>
        <v/>
      </c>
      <c r="I42" s="91">
        <f>IF(A42="","",D42-F42)</f>
        <v/>
      </c>
    </row>
    <row r="43" ht="15" customHeight="1" s="30">
      <c r="A43" s="89">
        <f>IF(ROW()-5&lt;='2. Khoản vay'!$C$18,ROW()-5,"")</f>
        <v/>
      </c>
      <c r="B43" s="89">
        <f>IF(A43="","",INT((A43-1)/12)+1)</f>
        <v/>
      </c>
      <c r="C43" s="90">
        <f>IF(A43="","",EDATE('2. Khoản vay'!$C$15,A43))</f>
        <v/>
      </c>
      <c r="D43" s="91">
        <f>IF(A43="","",I42)</f>
        <v/>
      </c>
      <c r="E43" s="92">
        <f>IF(A43="","",IF(A43&lt;='2. Khoản vay'!$C$13,'2. Khoản vay'!$C$12,'2. Khoản vay'!$C$14))</f>
        <v/>
      </c>
      <c r="F43" s="91">
        <f>IF(A43="","",IF(A43='2. Khoản vay'!$C$18,D43,'2. Khoản vay'!$C$19))</f>
        <v/>
      </c>
      <c r="G43" s="91">
        <f>IF(A43="","",ROUND(D43*E43/12,0))</f>
        <v/>
      </c>
      <c r="H43" s="93">
        <f>IF(A43="","",F43+G43)</f>
        <v/>
      </c>
      <c r="I43" s="91">
        <f>IF(A43="","",D43-F43)</f>
        <v/>
      </c>
    </row>
    <row r="44" ht="15" customHeight="1" s="30">
      <c r="A44" s="89">
        <f>IF(ROW()-5&lt;='2. Khoản vay'!$C$18,ROW()-5,"")</f>
        <v/>
      </c>
      <c r="B44" s="89">
        <f>IF(A44="","",INT((A44-1)/12)+1)</f>
        <v/>
      </c>
      <c r="C44" s="90">
        <f>IF(A44="","",EDATE('2. Khoản vay'!$C$15,A44))</f>
        <v/>
      </c>
      <c r="D44" s="91">
        <f>IF(A44="","",I43)</f>
        <v/>
      </c>
      <c r="E44" s="92">
        <f>IF(A44="","",IF(A44&lt;='2. Khoản vay'!$C$13,'2. Khoản vay'!$C$12,'2. Khoản vay'!$C$14))</f>
        <v/>
      </c>
      <c r="F44" s="91">
        <f>IF(A44="","",IF(A44='2. Khoản vay'!$C$18,D44,'2. Khoản vay'!$C$19))</f>
        <v/>
      </c>
      <c r="G44" s="91">
        <f>IF(A44="","",ROUND(D44*E44/12,0))</f>
        <v/>
      </c>
      <c r="H44" s="93">
        <f>IF(A44="","",F44+G44)</f>
        <v/>
      </c>
      <c r="I44" s="91">
        <f>IF(A44="","",D44-F44)</f>
        <v/>
      </c>
    </row>
    <row r="45" ht="15" customHeight="1" s="30">
      <c r="A45" s="89">
        <f>IF(ROW()-5&lt;='2. Khoản vay'!$C$18,ROW()-5,"")</f>
        <v/>
      </c>
      <c r="B45" s="89">
        <f>IF(A45="","",INT((A45-1)/12)+1)</f>
        <v/>
      </c>
      <c r="C45" s="90">
        <f>IF(A45="","",EDATE('2. Khoản vay'!$C$15,A45))</f>
        <v/>
      </c>
      <c r="D45" s="91">
        <f>IF(A45="","",I44)</f>
        <v/>
      </c>
      <c r="E45" s="92">
        <f>IF(A45="","",IF(A45&lt;='2. Khoản vay'!$C$13,'2. Khoản vay'!$C$12,'2. Khoản vay'!$C$14))</f>
        <v/>
      </c>
      <c r="F45" s="91">
        <f>IF(A45="","",IF(A45='2. Khoản vay'!$C$18,D45,'2. Khoản vay'!$C$19))</f>
        <v/>
      </c>
      <c r="G45" s="91">
        <f>IF(A45="","",ROUND(D45*E45/12,0))</f>
        <v/>
      </c>
      <c r="H45" s="93">
        <f>IF(A45="","",F45+G45)</f>
        <v/>
      </c>
      <c r="I45" s="91">
        <f>IF(A45="","",D45-F45)</f>
        <v/>
      </c>
    </row>
    <row r="46" ht="15" customHeight="1" s="30">
      <c r="A46" s="89">
        <f>IF(ROW()-5&lt;='2. Khoản vay'!$C$18,ROW()-5,"")</f>
        <v/>
      </c>
      <c r="B46" s="89">
        <f>IF(A46="","",INT((A46-1)/12)+1)</f>
        <v/>
      </c>
      <c r="C46" s="90">
        <f>IF(A46="","",EDATE('2. Khoản vay'!$C$15,A46))</f>
        <v/>
      </c>
      <c r="D46" s="91">
        <f>IF(A46="","",I45)</f>
        <v/>
      </c>
      <c r="E46" s="92">
        <f>IF(A46="","",IF(A46&lt;='2. Khoản vay'!$C$13,'2. Khoản vay'!$C$12,'2. Khoản vay'!$C$14))</f>
        <v/>
      </c>
      <c r="F46" s="91">
        <f>IF(A46="","",IF(A46='2. Khoản vay'!$C$18,D46,'2. Khoản vay'!$C$19))</f>
        <v/>
      </c>
      <c r="G46" s="91">
        <f>IF(A46="","",ROUND(D46*E46/12,0))</f>
        <v/>
      </c>
      <c r="H46" s="93">
        <f>IF(A46="","",F46+G46)</f>
        <v/>
      </c>
      <c r="I46" s="91">
        <f>IF(A46="","",D46-F46)</f>
        <v/>
      </c>
    </row>
    <row r="47" ht="15" customHeight="1" s="30">
      <c r="A47" s="89">
        <f>IF(ROW()-5&lt;='2. Khoản vay'!$C$18,ROW()-5,"")</f>
        <v/>
      </c>
      <c r="B47" s="89">
        <f>IF(A47="","",INT((A47-1)/12)+1)</f>
        <v/>
      </c>
      <c r="C47" s="90">
        <f>IF(A47="","",EDATE('2. Khoản vay'!$C$15,A47))</f>
        <v/>
      </c>
      <c r="D47" s="91">
        <f>IF(A47="","",I46)</f>
        <v/>
      </c>
      <c r="E47" s="92">
        <f>IF(A47="","",IF(A47&lt;='2. Khoản vay'!$C$13,'2. Khoản vay'!$C$12,'2. Khoản vay'!$C$14))</f>
        <v/>
      </c>
      <c r="F47" s="91">
        <f>IF(A47="","",IF(A47='2. Khoản vay'!$C$18,D47,'2. Khoản vay'!$C$19))</f>
        <v/>
      </c>
      <c r="G47" s="91">
        <f>IF(A47="","",ROUND(D47*E47/12,0))</f>
        <v/>
      </c>
      <c r="H47" s="93">
        <f>IF(A47="","",F47+G47)</f>
        <v/>
      </c>
      <c r="I47" s="91">
        <f>IF(A47="","",D47-F47)</f>
        <v/>
      </c>
    </row>
    <row r="48" ht="15" customHeight="1" s="30">
      <c r="A48" s="89">
        <f>IF(ROW()-5&lt;='2. Khoản vay'!$C$18,ROW()-5,"")</f>
        <v/>
      </c>
      <c r="B48" s="89">
        <f>IF(A48="","",INT((A48-1)/12)+1)</f>
        <v/>
      </c>
      <c r="C48" s="90">
        <f>IF(A48="","",EDATE('2. Khoản vay'!$C$15,A48))</f>
        <v/>
      </c>
      <c r="D48" s="91">
        <f>IF(A48="","",I47)</f>
        <v/>
      </c>
      <c r="E48" s="92">
        <f>IF(A48="","",IF(A48&lt;='2. Khoản vay'!$C$13,'2. Khoản vay'!$C$12,'2. Khoản vay'!$C$14))</f>
        <v/>
      </c>
      <c r="F48" s="91">
        <f>IF(A48="","",IF(A48='2. Khoản vay'!$C$18,D48,'2. Khoản vay'!$C$19))</f>
        <v/>
      </c>
      <c r="G48" s="91">
        <f>IF(A48="","",ROUND(D48*E48/12,0))</f>
        <v/>
      </c>
      <c r="H48" s="93">
        <f>IF(A48="","",F48+G48)</f>
        <v/>
      </c>
      <c r="I48" s="91">
        <f>IF(A48="","",D48-F48)</f>
        <v/>
      </c>
    </row>
    <row r="49" ht="15" customHeight="1" s="30">
      <c r="A49" s="89">
        <f>IF(ROW()-5&lt;='2. Khoản vay'!$C$18,ROW()-5,"")</f>
        <v/>
      </c>
      <c r="B49" s="89">
        <f>IF(A49="","",INT((A49-1)/12)+1)</f>
        <v/>
      </c>
      <c r="C49" s="90">
        <f>IF(A49="","",EDATE('2. Khoản vay'!$C$15,A49))</f>
        <v/>
      </c>
      <c r="D49" s="91">
        <f>IF(A49="","",I48)</f>
        <v/>
      </c>
      <c r="E49" s="92">
        <f>IF(A49="","",IF(A49&lt;='2. Khoản vay'!$C$13,'2. Khoản vay'!$C$12,'2. Khoản vay'!$C$14))</f>
        <v/>
      </c>
      <c r="F49" s="91">
        <f>IF(A49="","",IF(A49='2. Khoản vay'!$C$18,D49,'2. Khoản vay'!$C$19))</f>
        <v/>
      </c>
      <c r="G49" s="91">
        <f>IF(A49="","",ROUND(D49*E49/12,0))</f>
        <v/>
      </c>
      <c r="H49" s="93">
        <f>IF(A49="","",F49+G49)</f>
        <v/>
      </c>
      <c r="I49" s="91">
        <f>IF(A49="","",D49-F49)</f>
        <v/>
      </c>
    </row>
    <row r="50" ht="15" customHeight="1" s="30">
      <c r="A50" s="89">
        <f>IF(ROW()-5&lt;='2. Khoản vay'!$C$18,ROW()-5,"")</f>
        <v/>
      </c>
      <c r="B50" s="89">
        <f>IF(A50="","",INT((A50-1)/12)+1)</f>
        <v/>
      </c>
      <c r="C50" s="90">
        <f>IF(A50="","",EDATE('2. Khoản vay'!$C$15,A50))</f>
        <v/>
      </c>
      <c r="D50" s="91">
        <f>IF(A50="","",I49)</f>
        <v/>
      </c>
      <c r="E50" s="92">
        <f>IF(A50="","",IF(A50&lt;='2. Khoản vay'!$C$13,'2. Khoản vay'!$C$12,'2. Khoản vay'!$C$14))</f>
        <v/>
      </c>
      <c r="F50" s="91">
        <f>IF(A50="","",IF(A50='2. Khoản vay'!$C$18,D50,'2. Khoản vay'!$C$19))</f>
        <v/>
      </c>
      <c r="G50" s="91">
        <f>IF(A50="","",ROUND(D50*E50/12,0))</f>
        <v/>
      </c>
      <c r="H50" s="93">
        <f>IF(A50="","",F50+G50)</f>
        <v/>
      </c>
      <c r="I50" s="91">
        <f>IF(A50="","",D50-F50)</f>
        <v/>
      </c>
    </row>
    <row r="51" ht="15" customHeight="1" s="30">
      <c r="A51" s="89">
        <f>IF(ROW()-5&lt;='2. Khoản vay'!$C$18,ROW()-5,"")</f>
        <v/>
      </c>
      <c r="B51" s="89">
        <f>IF(A51="","",INT((A51-1)/12)+1)</f>
        <v/>
      </c>
      <c r="C51" s="90">
        <f>IF(A51="","",EDATE('2. Khoản vay'!$C$15,A51))</f>
        <v/>
      </c>
      <c r="D51" s="91">
        <f>IF(A51="","",I50)</f>
        <v/>
      </c>
      <c r="E51" s="92">
        <f>IF(A51="","",IF(A51&lt;='2. Khoản vay'!$C$13,'2. Khoản vay'!$C$12,'2. Khoản vay'!$C$14))</f>
        <v/>
      </c>
      <c r="F51" s="91">
        <f>IF(A51="","",IF(A51='2. Khoản vay'!$C$18,D51,'2. Khoản vay'!$C$19))</f>
        <v/>
      </c>
      <c r="G51" s="91">
        <f>IF(A51="","",ROUND(D51*E51/12,0))</f>
        <v/>
      </c>
      <c r="H51" s="93">
        <f>IF(A51="","",F51+G51)</f>
        <v/>
      </c>
      <c r="I51" s="91">
        <f>IF(A51="","",D51-F51)</f>
        <v/>
      </c>
    </row>
    <row r="52" ht="15" customHeight="1" s="30">
      <c r="A52" s="89">
        <f>IF(ROW()-5&lt;='2. Khoản vay'!$C$18,ROW()-5,"")</f>
        <v/>
      </c>
      <c r="B52" s="89">
        <f>IF(A52="","",INT((A52-1)/12)+1)</f>
        <v/>
      </c>
      <c r="C52" s="90">
        <f>IF(A52="","",EDATE('2. Khoản vay'!$C$15,A52))</f>
        <v/>
      </c>
      <c r="D52" s="91">
        <f>IF(A52="","",I51)</f>
        <v/>
      </c>
      <c r="E52" s="92">
        <f>IF(A52="","",IF(A52&lt;='2. Khoản vay'!$C$13,'2. Khoản vay'!$C$12,'2. Khoản vay'!$C$14))</f>
        <v/>
      </c>
      <c r="F52" s="91">
        <f>IF(A52="","",IF(A52='2. Khoản vay'!$C$18,D52,'2. Khoản vay'!$C$19))</f>
        <v/>
      </c>
      <c r="G52" s="91">
        <f>IF(A52="","",ROUND(D52*E52/12,0))</f>
        <v/>
      </c>
      <c r="H52" s="93">
        <f>IF(A52="","",F52+G52)</f>
        <v/>
      </c>
      <c r="I52" s="91">
        <f>IF(A52="","",D52-F52)</f>
        <v/>
      </c>
    </row>
    <row r="53" ht="15" customHeight="1" s="30">
      <c r="A53" s="89">
        <f>IF(ROW()-5&lt;='2. Khoản vay'!$C$18,ROW()-5,"")</f>
        <v/>
      </c>
      <c r="B53" s="89">
        <f>IF(A53="","",INT((A53-1)/12)+1)</f>
        <v/>
      </c>
      <c r="C53" s="90">
        <f>IF(A53="","",EDATE('2. Khoản vay'!$C$15,A53))</f>
        <v/>
      </c>
      <c r="D53" s="91">
        <f>IF(A53="","",I52)</f>
        <v/>
      </c>
      <c r="E53" s="92">
        <f>IF(A53="","",IF(A53&lt;='2. Khoản vay'!$C$13,'2. Khoản vay'!$C$12,'2. Khoản vay'!$C$14))</f>
        <v/>
      </c>
      <c r="F53" s="91">
        <f>IF(A53="","",IF(A53='2. Khoản vay'!$C$18,D53,'2. Khoản vay'!$C$19))</f>
        <v/>
      </c>
      <c r="G53" s="91">
        <f>IF(A53="","",ROUND(D53*E53/12,0))</f>
        <v/>
      </c>
      <c r="H53" s="93">
        <f>IF(A53="","",F53+G53)</f>
        <v/>
      </c>
      <c r="I53" s="91">
        <f>IF(A53="","",D53-F53)</f>
        <v/>
      </c>
    </row>
    <row r="54" ht="15" customHeight="1" s="30">
      <c r="A54" s="89">
        <f>IF(ROW()-5&lt;='2. Khoản vay'!$C$18,ROW()-5,"")</f>
        <v/>
      </c>
      <c r="B54" s="89">
        <f>IF(A54="","",INT((A54-1)/12)+1)</f>
        <v/>
      </c>
      <c r="C54" s="90">
        <f>IF(A54="","",EDATE('2. Khoản vay'!$C$15,A54))</f>
        <v/>
      </c>
      <c r="D54" s="91">
        <f>IF(A54="","",I53)</f>
        <v/>
      </c>
      <c r="E54" s="92">
        <f>IF(A54="","",IF(A54&lt;='2. Khoản vay'!$C$13,'2. Khoản vay'!$C$12,'2. Khoản vay'!$C$14))</f>
        <v/>
      </c>
      <c r="F54" s="91">
        <f>IF(A54="","",IF(A54='2. Khoản vay'!$C$18,D54,'2. Khoản vay'!$C$19))</f>
        <v/>
      </c>
      <c r="G54" s="91">
        <f>IF(A54="","",ROUND(D54*E54/12,0))</f>
        <v/>
      </c>
      <c r="H54" s="93">
        <f>IF(A54="","",F54+G54)</f>
        <v/>
      </c>
      <c r="I54" s="91">
        <f>IF(A54="","",D54-F54)</f>
        <v/>
      </c>
    </row>
    <row r="55" ht="15" customHeight="1" s="30">
      <c r="A55" s="89">
        <f>IF(ROW()-5&lt;='2. Khoản vay'!$C$18,ROW()-5,"")</f>
        <v/>
      </c>
      <c r="B55" s="89">
        <f>IF(A55="","",INT((A55-1)/12)+1)</f>
        <v/>
      </c>
      <c r="C55" s="90">
        <f>IF(A55="","",EDATE('2. Khoản vay'!$C$15,A55))</f>
        <v/>
      </c>
      <c r="D55" s="91">
        <f>IF(A55="","",I54)</f>
        <v/>
      </c>
      <c r="E55" s="92">
        <f>IF(A55="","",IF(A55&lt;='2. Khoản vay'!$C$13,'2. Khoản vay'!$C$12,'2. Khoản vay'!$C$14))</f>
        <v/>
      </c>
      <c r="F55" s="91">
        <f>IF(A55="","",IF(A55='2. Khoản vay'!$C$18,D55,'2. Khoản vay'!$C$19))</f>
        <v/>
      </c>
      <c r="G55" s="91">
        <f>IF(A55="","",ROUND(D55*E55/12,0))</f>
        <v/>
      </c>
      <c r="H55" s="93">
        <f>IF(A55="","",F55+G55)</f>
        <v/>
      </c>
      <c r="I55" s="91">
        <f>IF(A55="","",D55-F55)</f>
        <v/>
      </c>
    </row>
    <row r="56" ht="15" customHeight="1" s="30">
      <c r="A56" s="89">
        <f>IF(ROW()-5&lt;='2. Khoản vay'!$C$18,ROW()-5,"")</f>
        <v/>
      </c>
      <c r="B56" s="89">
        <f>IF(A56="","",INT((A56-1)/12)+1)</f>
        <v/>
      </c>
      <c r="C56" s="90">
        <f>IF(A56="","",EDATE('2. Khoản vay'!$C$15,A56))</f>
        <v/>
      </c>
      <c r="D56" s="91">
        <f>IF(A56="","",I55)</f>
        <v/>
      </c>
      <c r="E56" s="92">
        <f>IF(A56="","",IF(A56&lt;='2. Khoản vay'!$C$13,'2. Khoản vay'!$C$12,'2. Khoản vay'!$C$14))</f>
        <v/>
      </c>
      <c r="F56" s="91">
        <f>IF(A56="","",IF(A56='2. Khoản vay'!$C$18,D56,'2. Khoản vay'!$C$19))</f>
        <v/>
      </c>
      <c r="G56" s="91">
        <f>IF(A56="","",ROUND(D56*E56/12,0))</f>
        <v/>
      </c>
      <c r="H56" s="93">
        <f>IF(A56="","",F56+G56)</f>
        <v/>
      </c>
      <c r="I56" s="91">
        <f>IF(A56="","",D56-F56)</f>
        <v/>
      </c>
    </row>
    <row r="57" ht="15" customHeight="1" s="30">
      <c r="A57" s="89">
        <f>IF(ROW()-5&lt;='2. Khoản vay'!$C$18,ROW()-5,"")</f>
        <v/>
      </c>
      <c r="B57" s="89">
        <f>IF(A57="","",INT((A57-1)/12)+1)</f>
        <v/>
      </c>
      <c r="C57" s="90">
        <f>IF(A57="","",EDATE('2. Khoản vay'!$C$15,A57))</f>
        <v/>
      </c>
      <c r="D57" s="91">
        <f>IF(A57="","",I56)</f>
        <v/>
      </c>
      <c r="E57" s="92">
        <f>IF(A57="","",IF(A57&lt;='2. Khoản vay'!$C$13,'2. Khoản vay'!$C$12,'2. Khoản vay'!$C$14))</f>
        <v/>
      </c>
      <c r="F57" s="91">
        <f>IF(A57="","",IF(A57='2. Khoản vay'!$C$18,D57,'2. Khoản vay'!$C$19))</f>
        <v/>
      </c>
      <c r="G57" s="91">
        <f>IF(A57="","",ROUND(D57*E57/12,0))</f>
        <v/>
      </c>
      <c r="H57" s="93">
        <f>IF(A57="","",F57+G57)</f>
        <v/>
      </c>
      <c r="I57" s="91">
        <f>IF(A57="","",D57-F57)</f>
        <v/>
      </c>
    </row>
    <row r="58" ht="15" customHeight="1" s="30">
      <c r="A58" s="89">
        <f>IF(ROW()-5&lt;='2. Khoản vay'!$C$18,ROW()-5,"")</f>
        <v/>
      </c>
      <c r="B58" s="89">
        <f>IF(A58="","",INT((A58-1)/12)+1)</f>
        <v/>
      </c>
      <c r="C58" s="90">
        <f>IF(A58="","",EDATE('2. Khoản vay'!$C$15,A58))</f>
        <v/>
      </c>
      <c r="D58" s="91">
        <f>IF(A58="","",I57)</f>
        <v/>
      </c>
      <c r="E58" s="92">
        <f>IF(A58="","",IF(A58&lt;='2. Khoản vay'!$C$13,'2. Khoản vay'!$C$12,'2. Khoản vay'!$C$14))</f>
        <v/>
      </c>
      <c r="F58" s="91">
        <f>IF(A58="","",IF(A58='2. Khoản vay'!$C$18,D58,'2. Khoản vay'!$C$19))</f>
        <v/>
      </c>
      <c r="G58" s="91">
        <f>IF(A58="","",ROUND(D58*E58/12,0))</f>
        <v/>
      </c>
      <c r="H58" s="93">
        <f>IF(A58="","",F58+G58)</f>
        <v/>
      </c>
      <c r="I58" s="91">
        <f>IF(A58="","",D58-F58)</f>
        <v/>
      </c>
    </row>
    <row r="59" ht="15" customHeight="1" s="30">
      <c r="A59" s="89">
        <f>IF(ROW()-5&lt;='2. Khoản vay'!$C$18,ROW()-5,"")</f>
        <v/>
      </c>
      <c r="B59" s="89">
        <f>IF(A59="","",INT((A59-1)/12)+1)</f>
        <v/>
      </c>
      <c r="C59" s="90">
        <f>IF(A59="","",EDATE('2. Khoản vay'!$C$15,A59))</f>
        <v/>
      </c>
      <c r="D59" s="91">
        <f>IF(A59="","",I58)</f>
        <v/>
      </c>
      <c r="E59" s="92">
        <f>IF(A59="","",IF(A59&lt;='2. Khoản vay'!$C$13,'2. Khoản vay'!$C$12,'2. Khoản vay'!$C$14))</f>
        <v/>
      </c>
      <c r="F59" s="91">
        <f>IF(A59="","",IF(A59='2. Khoản vay'!$C$18,D59,'2. Khoản vay'!$C$19))</f>
        <v/>
      </c>
      <c r="G59" s="91">
        <f>IF(A59="","",ROUND(D59*E59/12,0))</f>
        <v/>
      </c>
      <c r="H59" s="93">
        <f>IF(A59="","",F59+G59)</f>
        <v/>
      </c>
      <c r="I59" s="91">
        <f>IF(A59="","",D59-F59)</f>
        <v/>
      </c>
    </row>
    <row r="60" ht="15" customHeight="1" s="30">
      <c r="A60" s="89">
        <f>IF(ROW()-5&lt;='2. Khoản vay'!$C$18,ROW()-5,"")</f>
        <v/>
      </c>
      <c r="B60" s="89">
        <f>IF(A60="","",INT((A60-1)/12)+1)</f>
        <v/>
      </c>
      <c r="C60" s="90">
        <f>IF(A60="","",EDATE('2. Khoản vay'!$C$15,A60))</f>
        <v/>
      </c>
      <c r="D60" s="91">
        <f>IF(A60="","",I59)</f>
        <v/>
      </c>
      <c r="E60" s="92">
        <f>IF(A60="","",IF(A60&lt;='2. Khoản vay'!$C$13,'2. Khoản vay'!$C$12,'2. Khoản vay'!$C$14))</f>
        <v/>
      </c>
      <c r="F60" s="91">
        <f>IF(A60="","",IF(A60='2. Khoản vay'!$C$18,D60,'2. Khoản vay'!$C$19))</f>
        <v/>
      </c>
      <c r="G60" s="91">
        <f>IF(A60="","",ROUND(D60*E60/12,0))</f>
        <v/>
      </c>
      <c r="H60" s="93">
        <f>IF(A60="","",F60+G60)</f>
        <v/>
      </c>
      <c r="I60" s="91">
        <f>IF(A60="","",D60-F60)</f>
        <v/>
      </c>
    </row>
    <row r="61" ht="15" customHeight="1" s="30">
      <c r="A61" s="89">
        <f>IF(ROW()-5&lt;='2. Khoản vay'!$C$18,ROW()-5,"")</f>
        <v/>
      </c>
      <c r="B61" s="89">
        <f>IF(A61="","",INT((A61-1)/12)+1)</f>
        <v/>
      </c>
      <c r="C61" s="90">
        <f>IF(A61="","",EDATE('2. Khoản vay'!$C$15,A61))</f>
        <v/>
      </c>
      <c r="D61" s="91">
        <f>IF(A61="","",I60)</f>
        <v/>
      </c>
      <c r="E61" s="92">
        <f>IF(A61="","",IF(A61&lt;='2. Khoản vay'!$C$13,'2. Khoản vay'!$C$12,'2. Khoản vay'!$C$14))</f>
        <v/>
      </c>
      <c r="F61" s="91">
        <f>IF(A61="","",IF(A61='2. Khoản vay'!$C$18,D61,'2. Khoản vay'!$C$19))</f>
        <v/>
      </c>
      <c r="G61" s="91">
        <f>IF(A61="","",ROUND(D61*E61/12,0))</f>
        <v/>
      </c>
      <c r="H61" s="93">
        <f>IF(A61="","",F61+G61)</f>
        <v/>
      </c>
      <c r="I61" s="91">
        <f>IF(A61="","",D61-F61)</f>
        <v/>
      </c>
    </row>
    <row r="62" ht="15" customHeight="1" s="30">
      <c r="A62" s="89">
        <f>IF(ROW()-5&lt;='2. Khoản vay'!$C$18,ROW()-5,"")</f>
        <v/>
      </c>
      <c r="B62" s="89">
        <f>IF(A62="","",INT((A62-1)/12)+1)</f>
        <v/>
      </c>
      <c r="C62" s="90">
        <f>IF(A62="","",EDATE('2. Khoản vay'!$C$15,A62))</f>
        <v/>
      </c>
      <c r="D62" s="91">
        <f>IF(A62="","",I61)</f>
        <v/>
      </c>
      <c r="E62" s="92">
        <f>IF(A62="","",IF(A62&lt;='2. Khoản vay'!$C$13,'2. Khoản vay'!$C$12,'2. Khoản vay'!$C$14))</f>
        <v/>
      </c>
      <c r="F62" s="91">
        <f>IF(A62="","",IF(A62='2. Khoản vay'!$C$18,D62,'2. Khoản vay'!$C$19))</f>
        <v/>
      </c>
      <c r="G62" s="91">
        <f>IF(A62="","",ROUND(D62*E62/12,0))</f>
        <v/>
      </c>
      <c r="H62" s="93">
        <f>IF(A62="","",F62+G62)</f>
        <v/>
      </c>
      <c r="I62" s="91">
        <f>IF(A62="","",D62-F62)</f>
        <v/>
      </c>
    </row>
    <row r="63" ht="15" customHeight="1" s="30">
      <c r="A63" s="89">
        <f>IF(ROW()-5&lt;='2. Khoản vay'!$C$18,ROW()-5,"")</f>
        <v/>
      </c>
      <c r="B63" s="89">
        <f>IF(A63="","",INT((A63-1)/12)+1)</f>
        <v/>
      </c>
      <c r="C63" s="90">
        <f>IF(A63="","",EDATE('2. Khoản vay'!$C$15,A63))</f>
        <v/>
      </c>
      <c r="D63" s="91">
        <f>IF(A63="","",I62)</f>
        <v/>
      </c>
      <c r="E63" s="92">
        <f>IF(A63="","",IF(A63&lt;='2. Khoản vay'!$C$13,'2. Khoản vay'!$C$12,'2. Khoản vay'!$C$14))</f>
        <v/>
      </c>
      <c r="F63" s="91">
        <f>IF(A63="","",IF(A63='2. Khoản vay'!$C$18,D63,'2. Khoản vay'!$C$19))</f>
        <v/>
      </c>
      <c r="G63" s="91">
        <f>IF(A63="","",ROUND(D63*E63/12,0))</f>
        <v/>
      </c>
      <c r="H63" s="93">
        <f>IF(A63="","",F63+G63)</f>
        <v/>
      </c>
      <c r="I63" s="91">
        <f>IF(A63="","",D63-F63)</f>
        <v/>
      </c>
    </row>
    <row r="64" ht="15" customHeight="1" s="30">
      <c r="A64" s="89">
        <f>IF(ROW()-5&lt;='2. Khoản vay'!$C$18,ROW()-5,"")</f>
        <v/>
      </c>
      <c r="B64" s="89">
        <f>IF(A64="","",INT((A64-1)/12)+1)</f>
        <v/>
      </c>
      <c r="C64" s="90">
        <f>IF(A64="","",EDATE('2. Khoản vay'!$C$15,A64))</f>
        <v/>
      </c>
      <c r="D64" s="91">
        <f>IF(A64="","",I63)</f>
        <v/>
      </c>
      <c r="E64" s="92">
        <f>IF(A64="","",IF(A64&lt;='2. Khoản vay'!$C$13,'2. Khoản vay'!$C$12,'2. Khoản vay'!$C$14))</f>
        <v/>
      </c>
      <c r="F64" s="91">
        <f>IF(A64="","",IF(A64='2. Khoản vay'!$C$18,D64,'2. Khoản vay'!$C$19))</f>
        <v/>
      </c>
      <c r="G64" s="91">
        <f>IF(A64="","",ROUND(D64*E64/12,0))</f>
        <v/>
      </c>
      <c r="H64" s="93">
        <f>IF(A64="","",F64+G64)</f>
        <v/>
      </c>
      <c r="I64" s="91">
        <f>IF(A64="","",D64-F64)</f>
        <v/>
      </c>
    </row>
    <row r="65" ht="15" customHeight="1" s="30">
      <c r="A65" s="89">
        <f>IF(ROW()-5&lt;='2. Khoản vay'!$C$18,ROW()-5,"")</f>
        <v/>
      </c>
      <c r="B65" s="89">
        <f>IF(A65="","",INT((A65-1)/12)+1)</f>
        <v/>
      </c>
      <c r="C65" s="90">
        <f>IF(A65="","",EDATE('2. Khoản vay'!$C$15,A65))</f>
        <v/>
      </c>
      <c r="D65" s="91">
        <f>IF(A65="","",I64)</f>
        <v/>
      </c>
      <c r="E65" s="92">
        <f>IF(A65="","",IF(A65&lt;='2. Khoản vay'!$C$13,'2. Khoản vay'!$C$12,'2. Khoản vay'!$C$14))</f>
        <v/>
      </c>
      <c r="F65" s="91">
        <f>IF(A65="","",IF(A65='2. Khoản vay'!$C$18,D65,'2. Khoản vay'!$C$19))</f>
        <v/>
      </c>
      <c r="G65" s="91">
        <f>IF(A65="","",ROUND(D65*E65/12,0))</f>
        <v/>
      </c>
      <c r="H65" s="93">
        <f>IF(A65="","",F65+G65)</f>
        <v/>
      </c>
      <c r="I65" s="91">
        <f>IF(A65="","",D65-F65)</f>
        <v/>
      </c>
    </row>
    <row r="66" ht="15" customHeight="1" s="30">
      <c r="A66" s="89">
        <f>IF(ROW()-5&lt;='2. Khoản vay'!$C$18,ROW()-5,"")</f>
        <v/>
      </c>
      <c r="B66" s="89">
        <f>IF(A66="","",INT((A66-1)/12)+1)</f>
        <v/>
      </c>
      <c r="C66" s="90">
        <f>IF(A66="","",EDATE('2. Khoản vay'!$C$15,A66))</f>
        <v/>
      </c>
      <c r="D66" s="91">
        <f>IF(A66="","",I65)</f>
        <v/>
      </c>
      <c r="E66" s="92">
        <f>IF(A66="","",IF(A66&lt;='2. Khoản vay'!$C$13,'2. Khoản vay'!$C$12,'2. Khoản vay'!$C$14))</f>
        <v/>
      </c>
      <c r="F66" s="91">
        <f>IF(A66="","",IF(A66='2. Khoản vay'!$C$18,D66,'2. Khoản vay'!$C$19))</f>
        <v/>
      </c>
      <c r="G66" s="91">
        <f>IF(A66="","",ROUND(D66*E66/12,0))</f>
        <v/>
      </c>
      <c r="H66" s="93">
        <f>IF(A66="","",F66+G66)</f>
        <v/>
      </c>
      <c r="I66" s="91">
        <f>IF(A66="","",D66-F66)</f>
        <v/>
      </c>
    </row>
    <row r="67" ht="15" customHeight="1" s="30">
      <c r="A67" s="89">
        <f>IF(ROW()-5&lt;='2. Khoản vay'!$C$18,ROW()-5,"")</f>
        <v/>
      </c>
      <c r="B67" s="89">
        <f>IF(A67="","",INT((A67-1)/12)+1)</f>
        <v/>
      </c>
      <c r="C67" s="90">
        <f>IF(A67="","",EDATE('2. Khoản vay'!$C$15,A67))</f>
        <v/>
      </c>
      <c r="D67" s="91">
        <f>IF(A67="","",I66)</f>
        <v/>
      </c>
      <c r="E67" s="92">
        <f>IF(A67="","",IF(A67&lt;='2. Khoản vay'!$C$13,'2. Khoản vay'!$C$12,'2. Khoản vay'!$C$14))</f>
        <v/>
      </c>
      <c r="F67" s="91">
        <f>IF(A67="","",IF(A67='2. Khoản vay'!$C$18,D67,'2. Khoản vay'!$C$19))</f>
        <v/>
      </c>
      <c r="G67" s="91">
        <f>IF(A67="","",ROUND(D67*E67/12,0))</f>
        <v/>
      </c>
      <c r="H67" s="93">
        <f>IF(A67="","",F67+G67)</f>
        <v/>
      </c>
      <c r="I67" s="91">
        <f>IF(A67="","",D67-F67)</f>
        <v/>
      </c>
    </row>
    <row r="68" ht="15" customHeight="1" s="30">
      <c r="A68" s="89">
        <f>IF(ROW()-5&lt;='2. Khoản vay'!$C$18,ROW()-5,"")</f>
        <v/>
      </c>
      <c r="B68" s="89">
        <f>IF(A68="","",INT((A68-1)/12)+1)</f>
        <v/>
      </c>
      <c r="C68" s="90">
        <f>IF(A68="","",EDATE('2. Khoản vay'!$C$15,A68))</f>
        <v/>
      </c>
      <c r="D68" s="91">
        <f>IF(A68="","",I67)</f>
        <v/>
      </c>
      <c r="E68" s="92">
        <f>IF(A68="","",IF(A68&lt;='2. Khoản vay'!$C$13,'2. Khoản vay'!$C$12,'2. Khoản vay'!$C$14))</f>
        <v/>
      </c>
      <c r="F68" s="91">
        <f>IF(A68="","",IF(A68='2. Khoản vay'!$C$18,D68,'2. Khoản vay'!$C$19))</f>
        <v/>
      </c>
      <c r="G68" s="91">
        <f>IF(A68="","",ROUND(D68*E68/12,0))</f>
        <v/>
      </c>
      <c r="H68" s="93">
        <f>IF(A68="","",F68+G68)</f>
        <v/>
      </c>
      <c r="I68" s="91">
        <f>IF(A68="","",D68-F68)</f>
        <v/>
      </c>
    </row>
    <row r="69" ht="15" customHeight="1" s="30">
      <c r="A69" s="89">
        <f>IF(ROW()-5&lt;='2. Khoản vay'!$C$18,ROW()-5,"")</f>
        <v/>
      </c>
      <c r="B69" s="89">
        <f>IF(A69="","",INT((A69-1)/12)+1)</f>
        <v/>
      </c>
      <c r="C69" s="90">
        <f>IF(A69="","",EDATE('2. Khoản vay'!$C$15,A69))</f>
        <v/>
      </c>
      <c r="D69" s="91">
        <f>IF(A69="","",I68)</f>
        <v/>
      </c>
      <c r="E69" s="92">
        <f>IF(A69="","",IF(A69&lt;='2. Khoản vay'!$C$13,'2. Khoản vay'!$C$12,'2. Khoản vay'!$C$14))</f>
        <v/>
      </c>
      <c r="F69" s="91">
        <f>IF(A69="","",IF(A69='2. Khoản vay'!$C$18,D69,'2. Khoản vay'!$C$19))</f>
        <v/>
      </c>
      <c r="G69" s="91">
        <f>IF(A69="","",ROUND(D69*E69/12,0))</f>
        <v/>
      </c>
      <c r="H69" s="93">
        <f>IF(A69="","",F69+G69)</f>
        <v/>
      </c>
      <c r="I69" s="91">
        <f>IF(A69="","",D69-F69)</f>
        <v/>
      </c>
    </row>
    <row r="70" ht="15" customHeight="1" s="30">
      <c r="A70" s="89">
        <f>IF(ROW()-5&lt;='2. Khoản vay'!$C$18,ROW()-5,"")</f>
        <v/>
      </c>
      <c r="B70" s="89">
        <f>IF(A70="","",INT((A70-1)/12)+1)</f>
        <v/>
      </c>
      <c r="C70" s="90">
        <f>IF(A70="","",EDATE('2. Khoản vay'!$C$15,A70))</f>
        <v/>
      </c>
      <c r="D70" s="91">
        <f>IF(A70="","",I69)</f>
        <v/>
      </c>
      <c r="E70" s="92">
        <f>IF(A70="","",IF(A70&lt;='2. Khoản vay'!$C$13,'2. Khoản vay'!$C$12,'2. Khoản vay'!$C$14))</f>
        <v/>
      </c>
      <c r="F70" s="91">
        <f>IF(A70="","",IF(A70='2. Khoản vay'!$C$18,D70,'2. Khoản vay'!$C$19))</f>
        <v/>
      </c>
      <c r="G70" s="91">
        <f>IF(A70="","",ROUND(D70*E70/12,0))</f>
        <v/>
      </c>
      <c r="H70" s="93">
        <f>IF(A70="","",F70+G70)</f>
        <v/>
      </c>
      <c r="I70" s="91">
        <f>IF(A70="","",D70-F70)</f>
        <v/>
      </c>
    </row>
    <row r="71" ht="15" customHeight="1" s="30">
      <c r="A71" s="89">
        <f>IF(ROW()-5&lt;='2. Khoản vay'!$C$18,ROW()-5,"")</f>
        <v/>
      </c>
      <c r="B71" s="89">
        <f>IF(A71="","",INT((A71-1)/12)+1)</f>
        <v/>
      </c>
      <c r="C71" s="90">
        <f>IF(A71="","",EDATE('2. Khoản vay'!$C$15,A71))</f>
        <v/>
      </c>
      <c r="D71" s="91">
        <f>IF(A71="","",I70)</f>
        <v/>
      </c>
      <c r="E71" s="92">
        <f>IF(A71="","",IF(A71&lt;='2. Khoản vay'!$C$13,'2. Khoản vay'!$C$12,'2. Khoản vay'!$C$14))</f>
        <v/>
      </c>
      <c r="F71" s="91">
        <f>IF(A71="","",IF(A71='2. Khoản vay'!$C$18,D71,'2. Khoản vay'!$C$19))</f>
        <v/>
      </c>
      <c r="G71" s="91">
        <f>IF(A71="","",ROUND(D71*E71/12,0))</f>
        <v/>
      </c>
      <c r="H71" s="93">
        <f>IF(A71="","",F71+G71)</f>
        <v/>
      </c>
      <c r="I71" s="91">
        <f>IF(A71="","",D71-F71)</f>
        <v/>
      </c>
    </row>
    <row r="72" ht="15" customHeight="1" s="30">
      <c r="A72" s="89">
        <f>IF(ROW()-5&lt;='2. Khoản vay'!$C$18,ROW()-5,"")</f>
        <v/>
      </c>
      <c r="B72" s="89">
        <f>IF(A72="","",INT((A72-1)/12)+1)</f>
        <v/>
      </c>
      <c r="C72" s="90">
        <f>IF(A72="","",EDATE('2. Khoản vay'!$C$15,A72))</f>
        <v/>
      </c>
      <c r="D72" s="91">
        <f>IF(A72="","",I71)</f>
        <v/>
      </c>
      <c r="E72" s="92">
        <f>IF(A72="","",IF(A72&lt;='2. Khoản vay'!$C$13,'2. Khoản vay'!$C$12,'2. Khoản vay'!$C$14))</f>
        <v/>
      </c>
      <c r="F72" s="91">
        <f>IF(A72="","",IF(A72='2. Khoản vay'!$C$18,D72,'2. Khoản vay'!$C$19))</f>
        <v/>
      </c>
      <c r="G72" s="91">
        <f>IF(A72="","",ROUND(D72*E72/12,0))</f>
        <v/>
      </c>
      <c r="H72" s="93">
        <f>IF(A72="","",F72+G72)</f>
        <v/>
      </c>
      <c r="I72" s="91">
        <f>IF(A72="","",D72-F72)</f>
        <v/>
      </c>
    </row>
    <row r="73" ht="15" customHeight="1" s="30">
      <c r="A73" s="89">
        <f>IF(ROW()-5&lt;='2. Khoản vay'!$C$18,ROW()-5,"")</f>
        <v/>
      </c>
      <c r="B73" s="89">
        <f>IF(A73="","",INT((A73-1)/12)+1)</f>
        <v/>
      </c>
      <c r="C73" s="90">
        <f>IF(A73="","",EDATE('2. Khoản vay'!$C$15,A73))</f>
        <v/>
      </c>
      <c r="D73" s="91">
        <f>IF(A73="","",I72)</f>
        <v/>
      </c>
      <c r="E73" s="92">
        <f>IF(A73="","",IF(A73&lt;='2. Khoản vay'!$C$13,'2. Khoản vay'!$C$12,'2. Khoản vay'!$C$14))</f>
        <v/>
      </c>
      <c r="F73" s="91">
        <f>IF(A73="","",IF(A73='2. Khoản vay'!$C$18,D73,'2. Khoản vay'!$C$19))</f>
        <v/>
      </c>
      <c r="G73" s="91">
        <f>IF(A73="","",ROUND(D73*E73/12,0))</f>
        <v/>
      </c>
      <c r="H73" s="93">
        <f>IF(A73="","",F73+G73)</f>
        <v/>
      </c>
      <c r="I73" s="91">
        <f>IF(A73="","",D73-F73)</f>
        <v/>
      </c>
    </row>
    <row r="74" ht="15" customHeight="1" s="30">
      <c r="A74" s="89">
        <f>IF(ROW()-5&lt;='2. Khoản vay'!$C$18,ROW()-5,"")</f>
        <v/>
      </c>
      <c r="B74" s="89">
        <f>IF(A74="","",INT((A74-1)/12)+1)</f>
        <v/>
      </c>
      <c r="C74" s="90">
        <f>IF(A74="","",EDATE('2. Khoản vay'!$C$15,A74))</f>
        <v/>
      </c>
      <c r="D74" s="91">
        <f>IF(A74="","",I73)</f>
        <v/>
      </c>
      <c r="E74" s="92">
        <f>IF(A74="","",IF(A74&lt;='2. Khoản vay'!$C$13,'2. Khoản vay'!$C$12,'2. Khoản vay'!$C$14))</f>
        <v/>
      </c>
      <c r="F74" s="91">
        <f>IF(A74="","",IF(A74='2. Khoản vay'!$C$18,D74,'2. Khoản vay'!$C$19))</f>
        <v/>
      </c>
      <c r="G74" s="91">
        <f>IF(A74="","",ROUND(D74*E74/12,0))</f>
        <v/>
      </c>
      <c r="H74" s="93">
        <f>IF(A74="","",F74+G74)</f>
        <v/>
      </c>
      <c r="I74" s="91">
        <f>IF(A74="","",D74-F74)</f>
        <v/>
      </c>
    </row>
    <row r="75" ht="15" customHeight="1" s="30">
      <c r="A75" s="89">
        <f>IF(ROW()-5&lt;='2. Khoản vay'!$C$18,ROW()-5,"")</f>
        <v/>
      </c>
      <c r="B75" s="89">
        <f>IF(A75="","",INT((A75-1)/12)+1)</f>
        <v/>
      </c>
      <c r="C75" s="90">
        <f>IF(A75="","",EDATE('2. Khoản vay'!$C$15,A75))</f>
        <v/>
      </c>
      <c r="D75" s="91">
        <f>IF(A75="","",I74)</f>
        <v/>
      </c>
      <c r="E75" s="92">
        <f>IF(A75="","",IF(A75&lt;='2. Khoản vay'!$C$13,'2. Khoản vay'!$C$12,'2. Khoản vay'!$C$14))</f>
        <v/>
      </c>
      <c r="F75" s="91">
        <f>IF(A75="","",IF(A75='2. Khoản vay'!$C$18,D75,'2. Khoản vay'!$C$19))</f>
        <v/>
      </c>
      <c r="G75" s="91">
        <f>IF(A75="","",ROUND(D75*E75/12,0))</f>
        <v/>
      </c>
      <c r="H75" s="93">
        <f>IF(A75="","",F75+G75)</f>
        <v/>
      </c>
      <c r="I75" s="91">
        <f>IF(A75="","",D75-F75)</f>
        <v/>
      </c>
    </row>
    <row r="76" ht="15" customHeight="1" s="30">
      <c r="A76" s="89">
        <f>IF(ROW()-5&lt;='2. Khoản vay'!$C$18,ROW()-5,"")</f>
        <v/>
      </c>
      <c r="B76" s="89">
        <f>IF(A76="","",INT((A76-1)/12)+1)</f>
        <v/>
      </c>
      <c r="C76" s="90">
        <f>IF(A76="","",EDATE('2. Khoản vay'!$C$15,A76))</f>
        <v/>
      </c>
      <c r="D76" s="91">
        <f>IF(A76="","",I75)</f>
        <v/>
      </c>
      <c r="E76" s="92">
        <f>IF(A76="","",IF(A76&lt;='2. Khoản vay'!$C$13,'2. Khoản vay'!$C$12,'2. Khoản vay'!$C$14))</f>
        <v/>
      </c>
      <c r="F76" s="91">
        <f>IF(A76="","",IF(A76='2. Khoản vay'!$C$18,D76,'2. Khoản vay'!$C$19))</f>
        <v/>
      </c>
      <c r="G76" s="91">
        <f>IF(A76="","",ROUND(D76*E76/12,0))</f>
        <v/>
      </c>
      <c r="H76" s="93">
        <f>IF(A76="","",F76+G76)</f>
        <v/>
      </c>
      <c r="I76" s="91">
        <f>IF(A76="","",D76-F76)</f>
        <v/>
      </c>
    </row>
    <row r="77" ht="15" customHeight="1" s="30">
      <c r="A77" s="89">
        <f>IF(ROW()-5&lt;='2. Khoản vay'!$C$18,ROW()-5,"")</f>
        <v/>
      </c>
      <c r="B77" s="89">
        <f>IF(A77="","",INT((A77-1)/12)+1)</f>
        <v/>
      </c>
      <c r="C77" s="90">
        <f>IF(A77="","",EDATE('2. Khoản vay'!$C$15,A77))</f>
        <v/>
      </c>
      <c r="D77" s="91">
        <f>IF(A77="","",I76)</f>
        <v/>
      </c>
      <c r="E77" s="92">
        <f>IF(A77="","",IF(A77&lt;='2. Khoản vay'!$C$13,'2. Khoản vay'!$C$12,'2. Khoản vay'!$C$14))</f>
        <v/>
      </c>
      <c r="F77" s="91">
        <f>IF(A77="","",IF(A77='2. Khoản vay'!$C$18,D77,'2. Khoản vay'!$C$19))</f>
        <v/>
      </c>
      <c r="G77" s="91">
        <f>IF(A77="","",ROUND(D77*E77/12,0))</f>
        <v/>
      </c>
      <c r="H77" s="93">
        <f>IF(A77="","",F77+G77)</f>
        <v/>
      </c>
      <c r="I77" s="91">
        <f>IF(A77="","",D77-F77)</f>
        <v/>
      </c>
    </row>
    <row r="78" ht="15" customHeight="1" s="30">
      <c r="A78" s="89">
        <f>IF(ROW()-5&lt;='2. Khoản vay'!$C$18,ROW()-5,"")</f>
        <v/>
      </c>
      <c r="B78" s="89">
        <f>IF(A78="","",INT((A78-1)/12)+1)</f>
        <v/>
      </c>
      <c r="C78" s="90">
        <f>IF(A78="","",EDATE('2. Khoản vay'!$C$15,A78))</f>
        <v/>
      </c>
      <c r="D78" s="91">
        <f>IF(A78="","",I77)</f>
        <v/>
      </c>
      <c r="E78" s="92">
        <f>IF(A78="","",IF(A78&lt;='2. Khoản vay'!$C$13,'2. Khoản vay'!$C$12,'2. Khoản vay'!$C$14))</f>
        <v/>
      </c>
      <c r="F78" s="91">
        <f>IF(A78="","",IF(A78='2. Khoản vay'!$C$18,D78,'2. Khoản vay'!$C$19))</f>
        <v/>
      </c>
      <c r="G78" s="91">
        <f>IF(A78="","",ROUND(D78*E78/12,0))</f>
        <v/>
      </c>
      <c r="H78" s="93">
        <f>IF(A78="","",F78+G78)</f>
        <v/>
      </c>
      <c r="I78" s="91">
        <f>IF(A78="","",D78-F78)</f>
        <v/>
      </c>
    </row>
    <row r="79" ht="15" customHeight="1" s="30">
      <c r="A79" s="89">
        <f>IF(ROW()-5&lt;='2. Khoản vay'!$C$18,ROW()-5,"")</f>
        <v/>
      </c>
      <c r="B79" s="89">
        <f>IF(A79="","",INT((A79-1)/12)+1)</f>
        <v/>
      </c>
      <c r="C79" s="90">
        <f>IF(A79="","",EDATE('2. Khoản vay'!$C$15,A79))</f>
        <v/>
      </c>
      <c r="D79" s="91">
        <f>IF(A79="","",I78)</f>
        <v/>
      </c>
      <c r="E79" s="92">
        <f>IF(A79="","",IF(A79&lt;='2. Khoản vay'!$C$13,'2. Khoản vay'!$C$12,'2. Khoản vay'!$C$14))</f>
        <v/>
      </c>
      <c r="F79" s="91">
        <f>IF(A79="","",IF(A79='2. Khoản vay'!$C$18,D79,'2. Khoản vay'!$C$19))</f>
        <v/>
      </c>
      <c r="G79" s="91">
        <f>IF(A79="","",ROUND(D79*E79/12,0))</f>
        <v/>
      </c>
      <c r="H79" s="93">
        <f>IF(A79="","",F79+G79)</f>
        <v/>
      </c>
      <c r="I79" s="91">
        <f>IF(A79="","",D79-F79)</f>
        <v/>
      </c>
    </row>
    <row r="80" ht="15" customHeight="1" s="30">
      <c r="A80" s="89">
        <f>IF(ROW()-5&lt;='2. Khoản vay'!$C$18,ROW()-5,"")</f>
        <v/>
      </c>
      <c r="B80" s="89">
        <f>IF(A80="","",INT((A80-1)/12)+1)</f>
        <v/>
      </c>
      <c r="C80" s="90">
        <f>IF(A80="","",EDATE('2. Khoản vay'!$C$15,A80))</f>
        <v/>
      </c>
      <c r="D80" s="91">
        <f>IF(A80="","",I79)</f>
        <v/>
      </c>
      <c r="E80" s="92">
        <f>IF(A80="","",IF(A80&lt;='2. Khoản vay'!$C$13,'2. Khoản vay'!$C$12,'2. Khoản vay'!$C$14))</f>
        <v/>
      </c>
      <c r="F80" s="91">
        <f>IF(A80="","",IF(A80='2. Khoản vay'!$C$18,D80,'2. Khoản vay'!$C$19))</f>
        <v/>
      </c>
      <c r="G80" s="91">
        <f>IF(A80="","",ROUND(D80*E80/12,0))</f>
        <v/>
      </c>
      <c r="H80" s="93">
        <f>IF(A80="","",F80+G80)</f>
        <v/>
      </c>
      <c r="I80" s="91">
        <f>IF(A80="","",D80-F80)</f>
        <v/>
      </c>
    </row>
    <row r="81" ht="15" customHeight="1" s="30">
      <c r="A81" s="89">
        <f>IF(ROW()-5&lt;='2. Khoản vay'!$C$18,ROW()-5,"")</f>
        <v/>
      </c>
      <c r="B81" s="89">
        <f>IF(A81="","",INT((A81-1)/12)+1)</f>
        <v/>
      </c>
      <c r="C81" s="90">
        <f>IF(A81="","",EDATE('2. Khoản vay'!$C$15,A81))</f>
        <v/>
      </c>
      <c r="D81" s="91">
        <f>IF(A81="","",I80)</f>
        <v/>
      </c>
      <c r="E81" s="92">
        <f>IF(A81="","",IF(A81&lt;='2. Khoản vay'!$C$13,'2. Khoản vay'!$C$12,'2. Khoản vay'!$C$14))</f>
        <v/>
      </c>
      <c r="F81" s="91">
        <f>IF(A81="","",IF(A81='2. Khoản vay'!$C$18,D81,'2. Khoản vay'!$C$19))</f>
        <v/>
      </c>
      <c r="G81" s="91">
        <f>IF(A81="","",ROUND(D81*E81/12,0))</f>
        <v/>
      </c>
      <c r="H81" s="93">
        <f>IF(A81="","",F81+G81)</f>
        <v/>
      </c>
      <c r="I81" s="91">
        <f>IF(A81="","",D81-F81)</f>
        <v/>
      </c>
    </row>
    <row r="82" ht="15" customHeight="1" s="30">
      <c r="A82" s="89">
        <f>IF(ROW()-5&lt;='2. Khoản vay'!$C$18,ROW()-5,"")</f>
        <v/>
      </c>
      <c r="B82" s="89">
        <f>IF(A82="","",INT((A82-1)/12)+1)</f>
        <v/>
      </c>
      <c r="C82" s="90">
        <f>IF(A82="","",EDATE('2. Khoản vay'!$C$15,A82))</f>
        <v/>
      </c>
      <c r="D82" s="91">
        <f>IF(A82="","",I81)</f>
        <v/>
      </c>
      <c r="E82" s="92">
        <f>IF(A82="","",IF(A82&lt;='2. Khoản vay'!$C$13,'2. Khoản vay'!$C$12,'2. Khoản vay'!$C$14))</f>
        <v/>
      </c>
      <c r="F82" s="91">
        <f>IF(A82="","",IF(A82='2. Khoản vay'!$C$18,D82,'2. Khoản vay'!$C$19))</f>
        <v/>
      </c>
      <c r="G82" s="91">
        <f>IF(A82="","",ROUND(D82*E82/12,0))</f>
        <v/>
      </c>
      <c r="H82" s="93">
        <f>IF(A82="","",F82+G82)</f>
        <v/>
      </c>
      <c r="I82" s="91">
        <f>IF(A82="","",D82-F82)</f>
        <v/>
      </c>
    </row>
    <row r="83" ht="15" customHeight="1" s="30">
      <c r="A83" s="89">
        <f>IF(ROW()-5&lt;='2. Khoản vay'!$C$18,ROW()-5,"")</f>
        <v/>
      </c>
      <c r="B83" s="89">
        <f>IF(A83="","",INT((A83-1)/12)+1)</f>
        <v/>
      </c>
      <c r="C83" s="90">
        <f>IF(A83="","",EDATE('2. Khoản vay'!$C$15,A83))</f>
        <v/>
      </c>
      <c r="D83" s="91">
        <f>IF(A83="","",I82)</f>
        <v/>
      </c>
      <c r="E83" s="92">
        <f>IF(A83="","",IF(A83&lt;='2. Khoản vay'!$C$13,'2. Khoản vay'!$C$12,'2. Khoản vay'!$C$14))</f>
        <v/>
      </c>
      <c r="F83" s="91">
        <f>IF(A83="","",IF(A83='2. Khoản vay'!$C$18,D83,'2. Khoản vay'!$C$19))</f>
        <v/>
      </c>
      <c r="G83" s="91">
        <f>IF(A83="","",ROUND(D83*E83/12,0))</f>
        <v/>
      </c>
      <c r="H83" s="93">
        <f>IF(A83="","",F83+G83)</f>
        <v/>
      </c>
      <c r="I83" s="91">
        <f>IF(A83="","",D83-F83)</f>
        <v/>
      </c>
    </row>
    <row r="84" ht="15" customHeight="1" s="30">
      <c r="A84" s="89">
        <f>IF(ROW()-5&lt;='2. Khoản vay'!$C$18,ROW()-5,"")</f>
        <v/>
      </c>
      <c r="B84" s="89">
        <f>IF(A84="","",INT((A84-1)/12)+1)</f>
        <v/>
      </c>
      <c r="C84" s="90">
        <f>IF(A84="","",EDATE('2. Khoản vay'!$C$15,A84))</f>
        <v/>
      </c>
      <c r="D84" s="91">
        <f>IF(A84="","",I83)</f>
        <v/>
      </c>
      <c r="E84" s="92">
        <f>IF(A84="","",IF(A84&lt;='2. Khoản vay'!$C$13,'2. Khoản vay'!$C$12,'2. Khoản vay'!$C$14))</f>
        <v/>
      </c>
      <c r="F84" s="91">
        <f>IF(A84="","",IF(A84='2. Khoản vay'!$C$18,D84,'2. Khoản vay'!$C$19))</f>
        <v/>
      </c>
      <c r="G84" s="91">
        <f>IF(A84="","",ROUND(D84*E84/12,0))</f>
        <v/>
      </c>
      <c r="H84" s="93">
        <f>IF(A84="","",F84+G84)</f>
        <v/>
      </c>
      <c r="I84" s="91">
        <f>IF(A84="","",D84-F84)</f>
        <v/>
      </c>
    </row>
    <row r="85" ht="15" customHeight="1" s="30">
      <c r="A85" s="89">
        <f>IF(ROW()-5&lt;='2. Khoản vay'!$C$18,ROW()-5,"")</f>
        <v/>
      </c>
      <c r="B85" s="89">
        <f>IF(A85="","",INT((A85-1)/12)+1)</f>
        <v/>
      </c>
      <c r="C85" s="90">
        <f>IF(A85="","",EDATE('2. Khoản vay'!$C$15,A85))</f>
        <v/>
      </c>
      <c r="D85" s="91">
        <f>IF(A85="","",I84)</f>
        <v/>
      </c>
      <c r="E85" s="92">
        <f>IF(A85="","",IF(A85&lt;='2. Khoản vay'!$C$13,'2. Khoản vay'!$C$12,'2. Khoản vay'!$C$14))</f>
        <v/>
      </c>
      <c r="F85" s="91">
        <f>IF(A85="","",IF(A85='2. Khoản vay'!$C$18,D85,'2. Khoản vay'!$C$19))</f>
        <v/>
      </c>
      <c r="G85" s="91">
        <f>IF(A85="","",ROUND(D85*E85/12,0))</f>
        <v/>
      </c>
      <c r="H85" s="93">
        <f>IF(A85="","",F85+G85)</f>
        <v/>
      </c>
      <c r="I85" s="91">
        <f>IF(A85="","",D85-F85)</f>
        <v/>
      </c>
    </row>
    <row r="86" ht="15" customHeight="1" s="30">
      <c r="A86" s="89">
        <f>IF(ROW()-5&lt;='2. Khoản vay'!$C$18,ROW()-5,"")</f>
        <v/>
      </c>
      <c r="B86" s="89">
        <f>IF(A86="","",INT((A86-1)/12)+1)</f>
        <v/>
      </c>
      <c r="C86" s="90">
        <f>IF(A86="","",EDATE('2. Khoản vay'!$C$15,A86))</f>
        <v/>
      </c>
      <c r="D86" s="91">
        <f>IF(A86="","",I85)</f>
        <v/>
      </c>
      <c r="E86" s="92">
        <f>IF(A86="","",IF(A86&lt;='2. Khoản vay'!$C$13,'2. Khoản vay'!$C$12,'2. Khoản vay'!$C$14))</f>
        <v/>
      </c>
      <c r="F86" s="91">
        <f>IF(A86="","",IF(A86='2. Khoản vay'!$C$18,D86,'2. Khoản vay'!$C$19))</f>
        <v/>
      </c>
      <c r="G86" s="91">
        <f>IF(A86="","",ROUND(D86*E86/12,0))</f>
        <v/>
      </c>
      <c r="H86" s="93">
        <f>IF(A86="","",F86+G86)</f>
        <v/>
      </c>
      <c r="I86" s="91">
        <f>IF(A86="","",D86-F86)</f>
        <v/>
      </c>
    </row>
    <row r="87" ht="15" customHeight="1" s="30">
      <c r="A87" s="89">
        <f>IF(ROW()-5&lt;='2. Khoản vay'!$C$18,ROW()-5,"")</f>
        <v/>
      </c>
      <c r="B87" s="89">
        <f>IF(A87="","",INT((A87-1)/12)+1)</f>
        <v/>
      </c>
      <c r="C87" s="90">
        <f>IF(A87="","",EDATE('2. Khoản vay'!$C$15,A87))</f>
        <v/>
      </c>
      <c r="D87" s="91">
        <f>IF(A87="","",I86)</f>
        <v/>
      </c>
      <c r="E87" s="92">
        <f>IF(A87="","",IF(A87&lt;='2. Khoản vay'!$C$13,'2. Khoản vay'!$C$12,'2. Khoản vay'!$C$14))</f>
        <v/>
      </c>
      <c r="F87" s="91">
        <f>IF(A87="","",IF(A87='2. Khoản vay'!$C$18,D87,'2. Khoản vay'!$C$19))</f>
        <v/>
      </c>
      <c r="G87" s="91">
        <f>IF(A87="","",ROUND(D87*E87/12,0))</f>
        <v/>
      </c>
      <c r="H87" s="93">
        <f>IF(A87="","",F87+G87)</f>
        <v/>
      </c>
      <c r="I87" s="91">
        <f>IF(A87="","",D87-F87)</f>
        <v/>
      </c>
    </row>
    <row r="88" ht="15" customHeight="1" s="30">
      <c r="A88" s="89">
        <f>IF(ROW()-5&lt;='2. Khoản vay'!$C$18,ROW()-5,"")</f>
        <v/>
      </c>
      <c r="B88" s="89">
        <f>IF(A88="","",INT((A88-1)/12)+1)</f>
        <v/>
      </c>
      <c r="C88" s="90">
        <f>IF(A88="","",EDATE('2. Khoản vay'!$C$15,A88))</f>
        <v/>
      </c>
      <c r="D88" s="91">
        <f>IF(A88="","",I87)</f>
        <v/>
      </c>
      <c r="E88" s="92">
        <f>IF(A88="","",IF(A88&lt;='2. Khoản vay'!$C$13,'2. Khoản vay'!$C$12,'2. Khoản vay'!$C$14))</f>
        <v/>
      </c>
      <c r="F88" s="91">
        <f>IF(A88="","",IF(A88='2. Khoản vay'!$C$18,D88,'2. Khoản vay'!$C$19))</f>
        <v/>
      </c>
      <c r="G88" s="91">
        <f>IF(A88="","",ROUND(D88*E88/12,0))</f>
        <v/>
      </c>
      <c r="H88" s="93">
        <f>IF(A88="","",F88+G88)</f>
        <v/>
      </c>
      <c r="I88" s="91">
        <f>IF(A88="","",D88-F88)</f>
        <v/>
      </c>
    </row>
    <row r="89" ht="15" customHeight="1" s="30">
      <c r="A89" s="89">
        <f>IF(ROW()-5&lt;='2. Khoản vay'!$C$18,ROW()-5,"")</f>
        <v/>
      </c>
      <c r="B89" s="89">
        <f>IF(A89="","",INT((A89-1)/12)+1)</f>
        <v/>
      </c>
      <c r="C89" s="90">
        <f>IF(A89="","",EDATE('2. Khoản vay'!$C$15,A89))</f>
        <v/>
      </c>
      <c r="D89" s="91">
        <f>IF(A89="","",I88)</f>
        <v/>
      </c>
      <c r="E89" s="92">
        <f>IF(A89="","",IF(A89&lt;='2. Khoản vay'!$C$13,'2. Khoản vay'!$C$12,'2. Khoản vay'!$C$14))</f>
        <v/>
      </c>
      <c r="F89" s="91">
        <f>IF(A89="","",IF(A89='2. Khoản vay'!$C$18,D89,'2. Khoản vay'!$C$19))</f>
        <v/>
      </c>
      <c r="G89" s="91">
        <f>IF(A89="","",ROUND(D89*E89/12,0))</f>
        <v/>
      </c>
      <c r="H89" s="93">
        <f>IF(A89="","",F89+G89)</f>
        <v/>
      </c>
      <c r="I89" s="91">
        <f>IF(A89="","",D89-F89)</f>
        <v/>
      </c>
    </row>
    <row r="90" ht="15" customHeight="1" s="30">
      <c r="A90" s="89">
        <f>IF(ROW()-5&lt;='2. Khoản vay'!$C$18,ROW()-5,"")</f>
        <v/>
      </c>
      <c r="B90" s="89">
        <f>IF(A90="","",INT((A90-1)/12)+1)</f>
        <v/>
      </c>
      <c r="C90" s="90">
        <f>IF(A90="","",EDATE('2. Khoản vay'!$C$15,A90))</f>
        <v/>
      </c>
      <c r="D90" s="91">
        <f>IF(A90="","",I89)</f>
        <v/>
      </c>
      <c r="E90" s="92">
        <f>IF(A90="","",IF(A90&lt;='2. Khoản vay'!$C$13,'2. Khoản vay'!$C$12,'2. Khoản vay'!$C$14))</f>
        <v/>
      </c>
      <c r="F90" s="91">
        <f>IF(A90="","",IF(A90='2. Khoản vay'!$C$18,D90,'2. Khoản vay'!$C$19))</f>
        <v/>
      </c>
      <c r="G90" s="91">
        <f>IF(A90="","",ROUND(D90*E90/12,0))</f>
        <v/>
      </c>
      <c r="H90" s="93">
        <f>IF(A90="","",F90+G90)</f>
        <v/>
      </c>
      <c r="I90" s="91">
        <f>IF(A90="","",D90-F90)</f>
        <v/>
      </c>
    </row>
    <row r="91" ht="15" customHeight="1" s="30">
      <c r="A91" s="89">
        <f>IF(ROW()-5&lt;='2. Khoản vay'!$C$18,ROW()-5,"")</f>
        <v/>
      </c>
      <c r="B91" s="89">
        <f>IF(A91="","",INT((A91-1)/12)+1)</f>
        <v/>
      </c>
      <c r="C91" s="90">
        <f>IF(A91="","",EDATE('2. Khoản vay'!$C$15,A91))</f>
        <v/>
      </c>
      <c r="D91" s="91">
        <f>IF(A91="","",I90)</f>
        <v/>
      </c>
      <c r="E91" s="92">
        <f>IF(A91="","",IF(A91&lt;='2. Khoản vay'!$C$13,'2. Khoản vay'!$C$12,'2. Khoản vay'!$C$14))</f>
        <v/>
      </c>
      <c r="F91" s="91">
        <f>IF(A91="","",IF(A91='2. Khoản vay'!$C$18,D91,'2. Khoản vay'!$C$19))</f>
        <v/>
      </c>
      <c r="G91" s="91">
        <f>IF(A91="","",ROUND(D91*E91/12,0))</f>
        <v/>
      </c>
      <c r="H91" s="93">
        <f>IF(A91="","",F91+G91)</f>
        <v/>
      </c>
      <c r="I91" s="91">
        <f>IF(A91="","",D91-F91)</f>
        <v/>
      </c>
    </row>
    <row r="92" ht="15" customHeight="1" s="30">
      <c r="A92" s="89">
        <f>IF(ROW()-5&lt;='2. Khoản vay'!$C$18,ROW()-5,"")</f>
        <v/>
      </c>
      <c r="B92" s="89">
        <f>IF(A92="","",INT((A92-1)/12)+1)</f>
        <v/>
      </c>
      <c r="C92" s="90">
        <f>IF(A92="","",EDATE('2. Khoản vay'!$C$15,A92))</f>
        <v/>
      </c>
      <c r="D92" s="91">
        <f>IF(A92="","",I91)</f>
        <v/>
      </c>
      <c r="E92" s="92">
        <f>IF(A92="","",IF(A92&lt;='2. Khoản vay'!$C$13,'2. Khoản vay'!$C$12,'2. Khoản vay'!$C$14))</f>
        <v/>
      </c>
      <c r="F92" s="91">
        <f>IF(A92="","",IF(A92='2. Khoản vay'!$C$18,D92,'2. Khoản vay'!$C$19))</f>
        <v/>
      </c>
      <c r="G92" s="91">
        <f>IF(A92="","",ROUND(D92*E92/12,0))</f>
        <v/>
      </c>
      <c r="H92" s="93">
        <f>IF(A92="","",F92+G92)</f>
        <v/>
      </c>
      <c r="I92" s="91">
        <f>IF(A92="","",D92-F92)</f>
        <v/>
      </c>
    </row>
    <row r="93" ht="15" customHeight="1" s="30">
      <c r="A93" s="89">
        <f>IF(ROW()-5&lt;='2. Khoản vay'!$C$18,ROW()-5,"")</f>
        <v/>
      </c>
      <c r="B93" s="89">
        <f>IF(A93="","",INT((A93-1)/12)+1)</f>
        <v/>
      </c>
      <c r="C93" s="90">
        <f>IF(A93="","",EDATE('2. Khoản vay'!$C$15,A93))</f>
        <v/>
      </c>
      <c r="D93" s="91">
        <f>IF(A93="","",I92)</f>
        <v/>
      </c>
      <c r="E93" s="92">
        <f>IF(A93="","",IF(A93&lt;='2. Khoản vay'!$C$13,'2. Khoản vay'!$C$12,'2. Khoản vay'!$C$14))</f>
        <v/>
      </c>
      <c r="F93" s="91">
        <f>IF(A93="","",IF(A93='2. Khoản vay'!$C$18,D93,'2. Khoản vay'!$C$19))</f>
        <v/>
      </c>
      <c r="G93" s="91">
        <f>IF(A93="","",ROUND(D93*E93/12,0))</f>
        <v/>
      </c>
      <c r="H93" s="93">
        <f>IF(A93="","",F93+G93)</f>
        <v/>
      </c>
      <c r="I93" s="91">
        <f>IF(A93="","",D93-F93)</f>
        <v/>
      </c>
    </row>
    <row r="94" ht="15" customHeight="1" s="30">
      <c r="A94" s="89">
        <f>IF(ROW()-5&lt;='2. Khoản vay'!$C$18,ROW()-5,"")</f>
        <v/>
      </c>
      <c r="B94" s="89">
        <f>IF(A94="","",INT((A94-1)/12)+1)</f>
        <v/>
      </c>
      <c r="C94" s="90">
        <f>IF(A94="","",EDATE('2. Khoản vay'!$C$15,A94))</f>
        <v/>
      </c>
      <c r="D94" s="91">
        <f>IF(A94="","",I93)</f>
        <v/>
      </c>
      <c r="E94" s="92">
        <f>IF(A94="","",IF(A94&lt;='2. Khoản vay'!$C$13,'2. Khoản vay'!$C$12,'2. Khoản vay'!$C$14))</f>
        <v/>
      </c>
      <c r="F94" s="91">
        <f>IF(A94="","",IF(A94='2. Khoản vay'!$C$18,D94,'2. Khoản vay'!$C$19))</f>
        <v/>
      </c>
      <c r="G94" s="91">
        <f>IF(A94="","",ROUND(D94*E94/12,0))</f>
        <v/>
      </c>
      <c r="H94" s="93">
        <f>IF(A94="","",F94+G94)</f>
        <v/>
      </c>
      <c r="I94" s="91">
        <f>IF(A94="","",D94-F94)</f>
        <v/>
      </c>
    </row>
    <row r="95" ht="15" customHeight="1" s="30">
      <c r="A95" s="89">
        <f>IF(ROW()-5&lt;='2. Khoản vay'!$C$18,ROW()-5,"")</f>
        <v/>
      </c>
      <c r="B95" s="89">
        <f>IF(A95="","",INT((A95-1)/12)+1)</f>
        <v/>
      </c>
      <c r="C95" s="90">
        <f>IF(A95="","",EDATE('2. Khoản vay'!$C$15,A95))</f>
        <v/>
      </c>
      <c r="D95" s="91">
        <f>IF(A95="","",I94)</f>
        <v/>
      </c>
      <c r="E95" s="92">
        <f>IF(A95="","",IF(A95&lt;='2. Khoản vay'!$C$13,'2. Khoản vay'!$C$12,'2. Khoản vay'!$C$14))</f>
        <v/>
      </c>
      <c r="F95" s="91">
        <f>IF(A95="","",IF(A95='2. Khoản vay'!$C$18,D95,'2. Khoản vay'!$C$19))</f>
        <v/>
      </c>
      <c r="G95" s="91">
        <f>IF(A95="","",ROUND(D95*E95/12,0))</f>
        <v/>
      </c>
      <c r="H95" s="93">
        <f>IF(A95="","",F95+G95)</f>
        <v/>
      </c>
      <c r="I95" s="91">
        <f>IF(A95="","",D95-F95)</f>
        <v/>
      </c>
    </row>
    <row r="96" ht="15" customHeight="1" s="30">
      <c r="A96" s="89">
        <f>IF(ROW()-5&lt;='2. Khoản vay'!$C$18,ROW()-5,"")</f>
        <v/>
      </c>
      <c r="B96" s="89">
        <f>IF(A96="","",INT((A96-1)/12)+1)</f>
        <v/>
      </c>
      <c r="C96" s="90">
        <f>IF(A96="","",EDATE('2. Khoản vay'!$C$15,A96))</f>
        <v/>
      </c>
      <c r="D96" s="91">
        <f>IF(A96="","",I95)</f>
        <v/>
      </c>
      <c r="E96" s="92">
        <f>IF(A96="","",IF(A96&lt;='2. Khoản vay'!$C$13,'2. Khoản vay'!$C$12,'2. Khoản vay'!$C$14))</f>
        <v/>
      </c>
      <c r="F96" s="91">
        <f>IF(A96="","",IF(A96='2. Khoản vay'!$C$18,D96,'2. Khoản vay'!$C$19))</f>
        <v/>
      </c>
      <c r="G96" s="91">
        <f>IF(A96="","",ROUND(D96*E96/12,0))</f>
        <v/>
      </c>
      <c r="H96" s="93">
        <f>IF(A96="","",F96+G96)</f>
        <v/>
      </c>
      <c r="I96" s="91">
        <f>IF(A96="","",D96-F96)</f>
        <v/>
      </c>
    </row>
    <row r="97" ht="15" customHeight="1" s="30">
      <c r="A97" s="89">
        <f>IF(ROW()-5&lt;='2. Khoản vay'!$C$18,ROW()-5,"")</f>
        <v/>
      </c>
      <c r="B97" s="89">
        <f>IF(A97="","",INT((A97-1)/12)+1)</f>
        <v/>
      </c>
      <c r="C97" s="90">
        <f>IF(A97="","",EDATE('2. Khoản vay'!$C$15,A97))</f>
        <v/>
      </c>
      <c r="D97" s="91">
        <f>IF(A97="","",I96)</f>
        <v/>
      </c>
      <c r="E97" s="92">
        <f>IF(A97="","",IF(A97&lt;='2. Khoản vay'!$C$13,'2. Khoản vay'!$C$12,'2. Khoản vay'!$C$14))</f>
        <v/>
      </c>
      <c r="F97" s="91">
        <f>IF(A97="","",IF(A97='2. Khoản vay'!$C$18,D97,'2. Khoản vay'!$C$19))</f>
        <v/>
      </c>
      <c r="G97" s="91">
        <f>IF(A97="","",ROUND(D97*E97/12,0))</f>
        <v/>
      </c>
      <c r="H97" s="93">
        <f>IF(A97="","",F97+G97)</f>
        <v/>
      </c>
      <c r="I97" s="91">
        <f>IF(A97="","",D97-F97)</f>
        <v/>
      </c>
    </row>
    <row r="98" ht="15" customHeight="1" s="30">
      <c r="A98" s="89">
        <f>IF(ROW()-5&lt;='2. Khoản vay'!$C$18,ROW()-5,"")</f>
        <v/>
      </c>
      <c r="B98" s="89">
        <f>IF(A98="","",INT((A98-1)/12)+1)</f>
        <v/>
      </c>
      <c r="C98" s="90">
        <f>IF(A98="","",EDATE('2. Khoản vay'!$C$15,A98))</f>
        <v/>
      </c>
      <c r="D98" s="91">
        <f>IF(A98="","",I97)</f>
        <v/>
      </c>
      <c r="E98" s="92">
        <f>IF(A98="","",IF(A98&lt;='2. Khoản vay'!$C$13,'2. Khoản vay'!$C$12,'2. Khoản vay'!$C$14))</f>
        <v/>
      </c>
      <c r="F98" s="91">
        <f>IF(A98="","",IF(A98='2. Khoản vay'!$C$18,D98,'2. Khoản vay'!$C$19))</f>
        <v/>
      </c>
      <c r="G98" s="91">
        <f>IF(A98="","",ROUND(D98*E98/12,0))</f>
        <v/>
      </c>
      <c r="H98" s="93">
        <f>IF(A98="","",F98+G98)</f>
        <v/>
      </c>
      <c r="I98" s="91">
        <f>IF(A98="","",D98-F98)</f>
        <v/>
      </c>
    </row>
    <row r="99" ht="15" customHeight="1" s="30">
      <c r="A99" s="89">
        <f>IF(ROW()-5&lt;='2. Khoản vay'!$C$18,ROW()-5,"")</f>
        <v/>
      </c>
      <c r="B99" s="89">
        <f>IF(A99="","",INT((A99-1)/12)+1)</f>
        <v/>
      </c>
      <c r="C99" s="90">
        <f>IF(A99="","",EDATE('2. Khoản vay'!$C$15,A99))</f>
        <v/>
      </c>
      <c r="D99" s="91">
        <f>IF(A99="","",I98)</f>
        <v/>
      </c>
      <c r="E99" s="92">
        <f>IF(A99="","",IF(A99&lt;='2. Khoản vay'!$C$13,'2. Khoản vay'!$C$12,'2. Khoản vay'!$C$14))</f>
        <v/>
      </c>
      <c r="F99" s="91">
        <f>IF(A99="","",IF(A99='2. Khoản vay'!$C$18,D99,'2. Khoản vay'!$C$19))</f>
        <v/>
      </c>
      <c r="G99" s="91">
        <f>IF(A99="","",ROUND(D99*E99/12,0))</f>
        <v/>
      </c>
      <c r="H99" s="93">
        <f>IF(A99="","",F99+G99)</f>
        <v/>
      </c>
      <c r="I99" s="91">
        <f>IF(A99="","",D99-F99)</f>
        <v/>
      </c>
    </row>
    <row r="100" ht="15" customHeight="1" s="30">
      <c r="A100" s="89">
        <f>IF(ROW()-5&lt;='2. Khoản vay'!$C$18,ROW()-5,"")</f>
        <v/>
      </c>
      <c r="B100" s="89">
        <f>IF(A100="","",INT((A100-1)/12)+1)</f>
        <v/>
      </c>
      <c r="C100" s="90">
        <f>IF(A100="","",EDATE('2. Khoản vay'!$C$15,A100))</f>
        <v/>
      </c>
      <c r="D100" s="91">
        <f>IF(A100="","",I99)</f>
        <v/>
      </c>
      <c r="E100" s="92">
        <f>IF(A100="","",IF(A100&lt;='2. Khoản vay'!$C$13,'2. Khoản vay'!$C$12,'2. Khoản vay'!$C$14))</f>
        <v/>
      </c>
      <c r="F100" s="91">
        <f>IF(A100="","",IF(A100='2. Khoản vay'!$C$18,D100,'2. Khoản vay'!$C$19))</f>
        <v/>
      </c>
      <c r="G100" s="91">
        <f>IF(A100="","",ROUND(D100*E100/12,0))</f>
        <v/>
      </c>
      <c r="H100" s="93">
        <f>IF(A100="","",F100+G100)</f>
        <v/>
      </c>
      <c r="I100" s="91">
        <f>IF(A100="","",D100-F100)</f>
        <v/>
      </c>
    </row>
    <row r="101" ht="15" customHeight="1" s="30">
      <c r="A101" s="89">
        <f>IF(ROW()-5&lt;='2. Khoản vay'!$C$18,ROW()-5,"")</f>
        <v/>
      </c>
      <c r="B101" s="89">
        <f>IF(A101="","",INT((A101-1)/12)+1)</f>
        <v/>
      </c>
      <c r="C101" s="90">
        <f>IF(A101="","",EDATE('2. Khoản vay'!$C$15,A101))</f>
        <v/>
      </c>
      <c r="D101" s="91">
        <f>IF(A101="","",I100)</f>
        <v/>
      </c>
      <c r="E101" s="92">
        <f>IF(A101="","",IF(A101&lt;='2. Khoản vay'!$C$13,'2. Khoản vay'!$C$12,'2. Khoản vay'!$C$14))</f>
        <v/>
      </c>
      <c r="F101" s="91">
        <f>IF(A101="","",IF(A101='2. Khoản vay'!$C$18,D101,'2. Khoản vay'!$C$19))</f>
        <v/>
      </c>
      <c r="G101" s="91">
        <f>IF(A101="","",ROUND(D101*E101/12,0))</f>
        <v/>
      </c>
      <c r="H101" s="93">
        <f>IF(A101="","",F101+G101)</f>
        <v/>
      </c>
      <c r="I101" s="91">
        <f>IF(A101="","",D101-F101)</f>
        <v/>
      </c>
    </row>
    <row r="102" ht="15" customHeight="1" s="30">
      <c r="A102" s="89">
        <f>IF(ROW()-5&lt;='2. Khoản vay'!$C$18,ROW()-5,"")</f>
        <v/>
      </c>
      <c r="B102" s="89">
        <f>IF(A102="","",INT((A102-1)/12)+1)</f>
        <v/>
      </c>
      <c r="C102" s="90">
        <f>IF(A102="","",EDATE('2. Khoản vay'!$C$15,A102))</f>
        <v/>
      </c>
      <c r="D102" s="91">
        <f>IF(A102="","",I101)</f>
        <v/>
      </c>
      <c r="E102" s="92">
        <f>IF(A102="","",IF(A102&lt;='2. Khoản vay'!$C$13,'2. Khoản vay'!$C$12,'2. Khoản vay'!$C$14))</f>
        <v/>
      </c>
      <c r="F102" s="91">
        <f>IF(A102="","",IF(A102='2. Khoản vay'!$C$18,D102,'2. Khoản vay'!$C$19))</f>
        <v/>
      </c>
      <c r="G102" s="91">
        <f>IF(A102="","",ROUND(D102*E102/12,0))</f>
        <v/>
      </c>
      <c r="H102" s="93">
        <f>IF(A102="","",F102+G102)</f>
        <v/>
      </c>
      <c r="I102" s="91">
        <f>IF(A102="","",D102-F102)</f>
        <v/>
      </c>
    </row>
    <row r="103" ht="15" customHeight="1" s="30">
      <c r="A103" s="89">
        <f>IF(ROW()-5&lt;='2. Khoản vay'!$C$18,ROW()-5,"")</f>
        <v/>
      </c>
      <c r="B103" s="89">
        <f>IF(A103="","",INT((A103-1)/12)+1)</f>
        <v/>
      </c>
      <c r="C103" s="90">
        <f>IF(A103="","",EDATE('2. Khoản vay'!$C$15,A103))</f>
        <v/>
      </c>
      <c r="D103" s="91">
        <f>IF(A103="","",I102)</f>
        <v/>
      </c>
      <c r="E103" s="92">
        <f>IF(A103="","",IF(A103&lt;='2. Khoản vay'!$C$13,'2. Khoản vay'!$C$12,'2. Khoản vay'!$C$14))</f>
        <v/>
      </c>
      <c r="F103" s="91">
        <f>IF(A103="","",IF(A103='2. Khoản vay'!$C$18,D103,'2. Khoản vay'!$C$19))</f>
        <v/>
      </c>
      <c r="G103" s="91">
        <f>IF(A103="","",ROUND(D103*E103/12,0))</f>
        <v/>
      </c>
      <c r="H103" s="93">
        <f>IF(A103="","",F103+G103)</f>
        <v/>
      </c>
      <c r="I103" s="91">
        <f>IF(A103="","",D103-F103)</f>
        <v/>
      </c>
    </row>
    <row r="104" ht="15" customHeight="1" s="30">
      <c r="A104" s="89">
        <f>IF(ROW()-5&lt;='2. Khoản vay'!$C$18,ROW()-5,"")</f>
        <v/>
      </c>
      <c r="B104" s="89">
        <f>IF(A104="","",INT((A104-1)/12)+1)</f>
        <v/>
      </c>
      <c r="C104" s="90">
        <f>IF(A104="","",EDATE('2. Khoản vay'!$C$15,A104))</f>
        <v/>
      </c>
      <c r="D104" s="91">
        <f>IF(A104="","",I103)</f>
        <v/>
      </c>
      <c r="E104" s="92">
        <f>IF(A104="","",IF(A104&lt;='2. Khoản vay'!$C$13,'2. Khoản vay'!$C$12,'2. Khoản vay'!$C$14))</f>
        <v/>
      </c>
      <c r="F104" s="91">
        <f>IF(A104="","",IF(A104='2. Khoản vay'!$C$18,D104,'2. Khoản vay'!$C$19))</f>
        <v/>
      </c>
      <c r="G104" s="91">
        <f>IF(A104="","",ROUND(D104*E104/12,0))</f>
        <v/>
      </c>
      <c r="H104" s="93">
        <f>IF(A104="","",F104+G104)</f>
        <v/>
      </c>
      <c r="I104" s="91">
        <f>IF(A104="","",D104-F104)</f>
        <v/>
      </c>
    </row>
    <row r="105" ht="15" customHeight="1" s="30">
      <c r="A105" s="89">
        <f>IF(ROW()-5&lt;='2. Khoản vay'!$C$18,ROW()-5,"")</f>
        <v/>
      </c>
      <c r="B105" s="89">
        <f>IF(A105="","",INT((A105-1)/12)+1)</f>
        <v/>
      </c>
      <c r="C105" s="90">
        <f>IF(A105="","",EDATE('2. Khoản vay'!$C$15,A105))</f>
        <v/>
      </c>
      <c r="D105" s="91">
        <f>IF(A105="","",I104)</f>
        <v/>
      </c>
      <c r="E105" s="92">
        <f>IF(A105="","",IF(A105&lt;='2. Khoản vay'!$C$13,'2. Khoản vay'!$C$12,'2. Khoản vay'!$C$14))</f>
        <v/>
      </c>
      <c r="F105" s="91">
        <f>IF(A105="","",IF(A105='2. Khoản vay'!$C$18,D105,'2. Khoản vay'!$C$19))</f>
        <v/>
      </c>
      <c r="G105" s="91">
        <f>IF(A105="","",ROUND(D105*E105/12,0))</f>
        <v/>
      </c>
      <c r="H105" s="93">
        <f>IF(A105="","",F105+G105)</f>
        <v/>
      </c>
      <c r="I105" s="91">
        <f>IF(A105="","",D105-F105)</f>
        <v/>
      </c>
    </row>
    <row r="106" ht="15" customHeight="1" s="30">
      <c r="A106" s="89">
        <f>IF(ROW()-5&lt;='2. Khoản vay'!$C$18,ROW()-5,"")</f>
        <v/>
      </c>
      <c r="B106" s="89">
        <f>IF(A106="","",INT((A106-1)/12)+1)</f>
        <v/>
      </c>
      <c r="C106" s="90">
        <f>IF(A106="","",EDATE('2. Khoản vay'!$C$15,A106))</f>
        <v/>
      </c>
      <c r="D106" s="91">
        <f>IF(A106="","",I105)</f>
        <v/>
      </c>
      <c r="E106" s="92">
        <f>IF(A106="","",IF(A106&lt;='2. Khoản vay'!$C$13,'2. Khoản vay'!$C$12,'2. Khoản vay'!$C$14))</f>
        <v/>
      </c>
      <c r="F106" s="91">
        <f>IF(A106="","",IF(A106='2. Khoản vay'!$C$18,D106,'2. Khoản vay'!$C$19))</f>
        <v/>
      </c>
      <c r="G106" s="91">
        <f>IF(A106="","",ROUND(D106*E106/12,0))</f>
        <v/>
      </c>
      <c r="H106" s="93">
        <f>IF(A106="","",F106+G106)</f>
        <v/>
      </c>
      <c r="I106" s="91">
        <f>IF(A106="","",D106-F106)</f>
        <v/>
      </c>
    </row>
    <row r="107" ht="15" customHeight="1" s="30">
      <c r="A107" s="89">
        <f>IF(ROW()-5&lt;='2. Khoản vay'!$C$18,ROW()-5,"")</f>
        <v/>
      </c>
      <c r="B107" s="89">
        <f>IF(A107="","",INT((A107-1)/12)+1)</f>
        <v/>
      </c>
      <c r="C107" s="90">
        <f>IF(A107="","",EDATE('2. Khoản vay'!$C$15,A107))</f>
        <v/>
      </c>
      <c r="D107" s="91">
        <f>IF(A107="","",I106)</f>
        <v/>
      </c>
      <c r="E107" s="92">
        <f>IF(A107="","",IF(A107&lt;='2. Khoản vay'!$C$13,'2. Khoản vay'!$C$12,'2. Khoản vay'!$C$14))</f>
        <v/>
      </c>
      <c r="F107" s="91">
        <f>IF(A107="","",IF(A107='2. Khoản vay'!$C$18,D107,'2. Khoản vay'!$C$19))</f>
        <v/>
      </c>
      <c r="G107" s="91">
        <f>IF(A107="","",ROUND(D107*E107/12,0))</f>
        <v/>
      </c>
      <c r="H107" s="93">
        <f>IF(A107="","",F107+G107)</f>
        <v/>
      </c>
      <c r="I107" s="91">
        <f>IF(A107="","",D107-F107)</f>
        <v/>
      </c>
    </row>
    <row r="108" ht="15" customHeight="1" s="30">
      <c r="A108" s="89">
        <f>IF(ROW()-5&lt;='2. Khoản vay'!$C$18,ROW()-5,"")</f>
        <v/>
      </c>
      <c r="B108" s="89">
        <f>IF(A108="","",INT((A108-1)/12)+1)</f>
        <v/>
      </c>
      <c r="C108" s="90">
        <f>IF(A108="","",EDATE('2. Khoản vay'!$C$15,A108))</f>
        <v/>
      </c>
      <c r="D108" s="91">
        <f>IF(A108="","",I107)</f>
        <v/>
      </c>
      <c r="E108" s="92">
        <f>IF(A108="","",IF(A108&lt;='2. Khoản vay'!$C$13,'2. Khoản vay'!$C$12,'2. Khoản vay'!$C$14))</f>
        <v/>
      </c>
      <c r="F108" s="91">
        <f>IF(A108="","",IF(A108='2. Khoản vay'!$C$18,D108,'2. Khoản vay'!$C$19))</f>
        <v/>
      </c>
      <c r="G108" s="91">
        <f>IF(A108="","",ROUND(D108*E108/12,0))</f>
        <v/>
      </c>
      <c r="H108" s="93">
        <f>IF(A108="","",F108+G108)</f>
        <v/>
      </c>
      <c r="I108" s="91">
        <f>IF(A108="","",D108-F108)</f>
        <v/>
      </c>
    </row>
    <row r="109" ht="15" customHeight="1" s="30">
      <c r="A109" s="89">
        <f>IF(ROW()-5&lt;='2. Khoản vay'!$C$18,ROW()-5,"")</f>
        <v/>
      </c>
      <c r="B109" s="89">
        <f>IF(A109="","",INT((A109-1)/12)+1)</f>
        <v/>
      </c>
      <c r="C109" s="90">
        <f>IF(A109="","",EDATE('2. Khoản vay'!$C$15,A109))</f>
        <v/>
      </c>
      <c r="D109" s="91">
        <f>IF(A109="","",I108)</f>
        <v/>
      </c>
      <c r="E109" s="92">
        <f>IF(A109="","",IF(A109&lt;='2. Khoản vay'!$C$13,'2. Khoản vay'!$C$12,'2. Khoản vay'!$C$14))</f>
        <v/>
      </c>
      <c r="F109" s="91">
        <f>IF(A109="","",IF(A109='2. Khoản vay'!$C$18,D109,'2. Khoản vay'!$C$19))</f>
        <v/>
      </c>
      <c r="G109" s="91">
        <f>IF(A109="","",ROUND(D109*E109/12,0))</f>
        <v/>
      </c>
      <c r="H109" s="93">
        <f>IF(A109="","",F109+G109)</f>
        <v/>
      </c>
      <c r="I109" s="91">
        <f>IF(A109="","",D109-F109)</f>
        <v/>
      </c>
    </row>
    <row r="110" ht="15" customHeight="1" s="30">
      <c r="A110" s="89">
        <f>IF(ROW()-5&lt;='2. Khoản vay'!$C$18,ROW()-5,"")</f>
        <v/>
      </c>
      <c r="B110" s="89">
        <f>IF(A110="","",INT((A110-1)/12)+1)</f>
        <v/>
      </c>
      <c r="C110" s="90">
        <f>IF(A110="","",EDATE('2. Khoản vay'!$C$15,A110))</f>
        <v/>
      </c>
      <c r="D110" s="91">
        <f>IF(A110="","",I109)</f>
        <v/>
      </c>
      <c r="E110" s="92">
        <f>IF(A110="","",IF(A110&lt;='2. Khoản vay'!$C$13,'2. Khoản vay'!$C$12,'2. Khoản vay'!$C$14))</f>
        <v/>
      </c>
      <c r="F110" s="91">
        <f>IF(A110="","",IF(A110='2. Khoản vay'!$C$18,D110,'2. Khoản vay'!$C$19))</f>
        <v/>
      </c>
      <c r="G110" s="91">
        <f>IF(A110="","",ROUND(D110*E110/12,0))</f>
        <v/>
      </c>
      <c r="H110" s="93">
        <f>IF(A110="","",F110+G110)</f>
        <v/>
      </c>
      <c r="I110" s="91">
        <f>IF(A110="","",D110-F110)</f>
        <v/>
      </c>
    </row>
    <row r="111" ht="15" customHeight="1" s="30">
      <c r="A111" s="89">
        <f>IF(ROW()-5&lt;='2. Khoản vay'!$C$18,ROW()-5,"")</f>
        <v/>
      </c>
      <c r="B111" s="89">
        <f>IF(A111="","",INT((A111-1)/12)+1)</f>
        <v/>
      </c>
      <c r="C111" s="90">
        <f>IF(A111="","",EDATE('2. Khoản vay'!$C$15,A111))</f>
        <v/>
      </c>
      <c r="D111" s="91">
        <f>IF(A111="","",I110)</f>
        <v/>
      </c>
      <c r="E111" s="92">
        <f>IF(A111="","",IF(A111&lt;='2. Khoản vay'!$C$13,'2. Khoản vay'!$C$12,'2. Khoản vay'!$C$14))</f>
        <v/>
      </c>
      <c r="F111" s="91">
        <f>IF(A111="","",IF(A111='2. Khoản vay'!$C$18,D111,'2. Khoản vay'!$C$19))</f>
        <v/>
      </c>
      <c r="G111" s="91">
        <f>IF(A111="","",ROUND(D111*E111/12,0))</f>
        <v/>
      </c>
      <c r="H111" s="93">
        <f>IF(A111="","",F111+G111)</f>
        <v/>
      </c>
      <c r="I111" s="91">
        <f>IF(A111="","",D111-F111)</f>
        <v/>
      </c>
    </row>
    <row r="112" ht="15" customHeight="1" s="30">
      <c r="A112" s="89">
        <f>IF(ROW()-5&lt;='2. Khoản vay'!$C$18,ROW()-5,"")</f>
        <v/>
      </c>
      <c r="B112" s="89">
        <f>IF(A112="","",INT((A112-1)/12)+1)</f>
        <v/>
      </c>
      <c r="C112" s="90">
        <f>IF(A112="","",EDATE('2. Khoản vay'!$C$15,A112))</f>
        <v/>
      </c>
      <c r="D112" s="91">
        <f>IF(A112="","",I111)</f>
        <v/>
      </c>
      <c r="E112" s="92">
        <f>IF(A112="","",IF(A112&lt;='2. Khoản vay'!$C$13,'2. Khoản vay'!$C$12,'2. Khoản vay'!$C$14))</f>
        <v/>
      </c>
      <c r="F112" s="91">
        <f>IF(A112="","",IF(A112='2. Khoản vay'!$C$18,D112,'2. Khoản vay'!$C$19))</f>
        <v/>
      </c>
      <c r="G112" s="91">
        <f>IF(A112="","",ROUND(D112*E112/12,0))</f>
        <v/>
      </c>
      <c r="H112" s="93">
        <f>IF(A112="","",F112+G112)</f>
        <v/>
      </c>
      <c r="I112" s="91">
        <f>IF(A112="","",D112-F112)</f>
        <v/>
      </c>
    </row>
    <row r="113" ht="15" customHeight="1" s="30">
      <c r="A113" s="89">
        <f>IF(ROW()-5&lt;='2. Khoản vay'!$C$18,ROW()-5,"")</f>
        <v/>
      </c>
      <c r="B113" s="89">
        <f>IF(A113="","",INT((A113-1)/12)+1)</f>
        <v/>
      </c>
      <c r="C113" s="90">
        <f>IF(A113="","",EDATE('2. Khoản vay'!$C$15,A113))</f>
        <v/>
      </c>
      <c r="D113" s="91">
        <f>IF(A113="","",I112)</f>
        <v/>
      </c>
      <c r="E113" s="92">
        <f>IF(A113="","",IF(A113&lt;='2. Khoản vay'!$C$13,'2. Khoản vay'!$C$12,'2. Khoản vay'!$C$14))</f>
        <v/>
      </c>
      <c r="F113" s="91">
        <f>IF(A113="","",IF(A113='2. Khoản vay'!$C$18,D113,'2. Khoản vay'!$C$19))</f>
        <v/>
      </c>
      <c r="G113" s="91">
        <f>IF(A113="","",ROUND(D113*E113/12,0))</f>
        <v/>
      </c>
      <c r="H113" s="93">
        <f>IF(A113="","",F113+G113)</f>
        <v/>
      </c>
      <c r="I113" s="91">
        <f>IF(A113="","",D113-F113)</f>
        <v/>
      </c>
    </row>
    <row r="114" ht="15" customHeight="1" s="30">
      <c r="A114" s="89">
        <f>IF(ROW()-5&lt;='2. Khoản vay'!$C$18,ROW()-5,"")</f>
        <v/>
      </c>
      <c r="B114" s="89">
        <f>IF(A114="","",INT((A114-1)/12)+1)</f>
        <v/>
      </c>
      <c r="C114" s="90">
        <f>IF(A114="","",EDATE('2. Khoản vay'!$C$15,A114))</f>
        <v/>
      </c>
      <c r="D114" s="91">
        <f>IF(A114="","",I113)</f>
        <v/>
      </c>
      <c r="E114" s="92">
        <f>IF(A114="","",IF(A114&lt;='2. Khoản vay'!$C$13,'2. Khoản vay'!$C$12,'2. Khoản vay'!$C$14))</f>
        <v/>
      </c>
      <c r="F114" s="91">
        <f>IF(A114="","",IF(A114='2. Khoản vay'!$C$18,D114,'2. Khoản vay'!$C$19))</f>
        <v/>
      </c>
      <c r="G114" s="91">
        <f>IF(A114="","",ROUND(D114*E114/12,0))</f>
        <v/>
      </c>
      <c r="H114" s="93">
        <f>IF(A114="","",F114+G114)</f>
        <v/>
      </c>
      <c r="I114" s="91">
        <f>IF(A114="","",D114-F114)</f>
        <v/>
      </c>
    </row>
    <row r="115" ht="15" customHeight="1" s="30">
      <c r="A115" s="89">
        <f>IF(ROW()-5&lt;='2. Khoản vay'!$C$18,ROW()-5,"")</f>
        <v/>
      </c>
      <c r="B115" s="89">
        <f>IF(A115="","",INT((A115-1)/12)+1)</f>
        <v/>
      </c>
      <c r="C115" s="90">
        <f>IF(A115="","",EDATE('2. Khoản vay'!$C$15,A115))</f>
        <v/>
      </c>
      <c r="D115" s="91">
        <f>IF(A115="","",I114)</f>
        <v/>
      </c>
      <c r="E115" s="92">
        <f>IF(A115="","",IF(A115&lt;='2. Khoản vay'!$C$13,'2. Khoản vay'!$C$12,'2. Khoản vay'!$C$14))</f>
        <v/>
      </c>
      <c r="F115" s="91">
        <f>IF(A115="","",IF(A115='2. Khoản vay'!$C$18,D115,'2. Khoản vay'!$C$19))</f>
        <v/>
      </c>
      <c r="G115" s="91">
        <f>IF(A115="","",ROUND(D115*E115/12,0))</f>
        <v/>
      </c>
      <c r="H115" s="93">
        <f>IF(A115="","",F115+G115)</f>
        <v/>
      </c>
      <c r="I115" s="91">
        <f>IF(A115="","",D115-F115)</f>
        <v/>
      </c>
    </row>
    <row r="116" ht="15" customHeight="1" s="30">
      <c r="A116" s="89">
        <f>IF(ROW()-5&lt;='2. Khoản vay'!$C$18,ROW()-5,"")</f>
        <v/>
      </c>
      <c r="B116" s="89">
        <f>IF(A116="","",INT((A116-1)/12)+1)</f>
        <v/>
      </c>
      <c r="C116" s="90">
        <f>IF(A116="","",EDATE('2. Khoản vay'!$C$15,A116))</f>
        <v/>
      </c>
      <c r="D116" s="91">
        <f>IF(A116="","",I115)</f>
        <v/>
      </c>
      <c r="E116" s="92">
        <f>IF(A116="","",IF(A116&lt;='2. Khoản vay'!$C$13,'2. Khoản vay'!$C$12,'2. Khoản vay'!$C$14))</f>
        <v/>
      </c>
      <c r="F116" s="91">
        <f>IF(A116="","",IF(A116='2. Khoản vay'!$C$18,D116,'2. Khoản vay'!$C$19))</f>
        <v/>
      </c>
      <c r="G116" s="91">
        <f>IF(A116="","",ROUND(D116*E116/12,0))</f>
        <v/>
      </c>
      <c r="H116" s="93">
        <f>IF(A116="","",F116+G116)</f>
        <v/>
      </c>
      <c r="I116" s="91">
        <f>IF(A116="","",D116-F116)</f>
        <v/>
      </c>
    </row>
    <row r="117" ht="15" customHeight="1" s="30">
      <c r="A117" s="89">
        <f>IF(ROW()-5&lt;='2. Khoản vay'!$C$18,ROW()-5,"")</f>
        <v/>
      </c>
      <c r="B117" s="89">
        <f>IF(A117="","",INT((A117-1)/12)+1)</f>
        <v/>
      </c>
      <c r="C117" s="90">
        <f>IF(A117="","",EDATE('2. Khoản vay'!$C$15,A117))</f>
        <v/>
      </c>
      <c r="D117" s="91">
        <f>IF(A117="","",I116)</f>
        <v/>
      </c>
      <c r="E117" s="92">
        <f>IF(A117="","",IF(A117&lt;='2. Khoản vay'!$C$13,'2. Khoản vay'!$C$12,'2. Khoản vay'!$C$14))</f>
        <v/>
      </c>
      <c r="F117" s="91">
        <f>IF(A117="","",IF(A117='2. Khoản vay'!$C$18,D117,'2. Khoản vay'!$C$19))</f>
        <v/>
      </c>
      <c r="G117" s="91">
        <f>IF(A117="","",ROUND(D117*E117/12,0))</f>
        <v/>
      </c>
      <c r="H117" s="93">
        <f>IF(A117="","",F117+G117)</f>
        <v/>
      </c>
      <c r="I117" s="91">
        <f>IF(A117="","",D117-F117)</f>
        <v/>
      </c>
    </row>
    <row r="118" ht="15" customHeight="1" s="30">
      <c r="A118" s="89">
        <f>IF(ROW()-5&lt;='2. Khoản vay'!$C$18,ROW()-5,"")</f>
        <v/>
      </c>
      <c r="B118" s="89">
        <f>IF(A118="","",INT((A118-1)/12)+1)</f>
        <v/>
      </c>
      <c r="C118" s="90">
        <f>IF(A118="","",EDATE('2. Khoản vay'!$C$15,A118))</f>
        <v/>
      </c>
      <c r="D118" s="91">
        <f>IF(A118="","",I117)</f>
        <v/>
      </c>
      <c r="E118" s="92">
        <f>IF(A118="","",IF(A118&lt;='2. Khoản vay'!$C$13,'2. Khoản vay'!$C$12,'2. Khoản vay'!$C$14))</f>
        <v/>
      </c>
      <c r="F118" s="91">
        <f>IF(A118="","",IF(A118='2. Khoản vay'!$C$18,D118,'2. Khoản vay'!$C$19))</f>
        <v/>
      </c>
      <c r="G118" s="91">
        <f>IF(A118="","",ROUND(D118*E118/12,0))</f>
        <v/>
      </c>
      <c r="H118" s="93">
        <f>IF(A118="","",F118+G118)</f>
        <v/>
      </c>
      <c r="I118" s="91">
        <f>IF(A118="","",D118-F118)</f>
        <v/>
      </c>
    </row>
    <row r="119" ht="15" customHeight="1" s="30">
      <c r="A119" s="89">
        <f>IF(ROW()-5&lt;='2. Khoản vay'!$C$18,ROW()-5,"")</f>
        <v/>
      </c>
      <c r="B119" s="89">
        <f>IF(A119="","",INT((A119-1)/12)+1)</f>
        <v/>
      </c>
      <c r="C119" s="90">
        <f>IF(A119="","",EDATE('2. Khoản vay'!$C$15,A119))</f>
        <v/>
      </c>
      <c r="D119" s="91">
        <f>IF(A119="","",I118)</f>
        <v/>
      </c>
      <c r="E119" s="92">
        <f>IF(A119="","",IF(A119&lt;='2. Khoản vay'!$C$13,'2. Khoản vay'!$C$12,'2. Khoản vay'!$C$14))</f>
        <v/>
      </c>
      <c r="F119" s="91">
        <f>IF(A119="","",IF(A119='2. Khoản vay'!$C$18,D119,'2. Khoản vay'!$C$19))</f>
        <v/>
      </c>
      <c r="G119" s="91">
        <f>IF(A119="","",ROUND(D119*E119/12,0))</f>
        <v/>
      </c>
      <c r="H119" s="93">
        <f>IF(A119="","",F119+G119)</f>
        <v/>
      </c>
      <c r="I119" s="91">
        <f>IF(A119="","",D119-F119)</f>
        <v/>
      </c>
    </row>
    <row r="120" ht="15" customHeight="1" s="30">
      <c r="A120" s="89">
        <f>IF(ROW()-5&lt;='2. Khoản vay'!$C$18,ROW()-5,"")</f>
        <v/>
      </c>
      <c r="B120" s="89">
        <f>IF(A120="","",INT((A120-1)/12)+1)</f>
        <v/>
      </c>
      <c r="C120" s="90">
        <f>IF(A120="","",EDATE('2. Khoản vay'!$C$15,A120))</f>
        <v/>
      </c>
      <c r="D120" s="91">
        <f>IF(A120="","",I119)</f>
        <v/>
      </c>
      <c r="E120" s="92">
        <f>IF(A120="","",IF(A120&lt;='2. Khoản vay'!$C$13,'2. Khoản vay'!$C$12,'2. Khoản vay'!$C$14))</f>
        <v/>
      </c>
      <c r="F120" s="91">
        <f>IF(A120="","",IF(A120='2. Khoản vay'!$C$18,D120,'2. Khoản vay'!$C$19))</f>
        <v/>
      </c>
      <c r="G120" s="91">
        <f>IF(A120="","",ROUND(D120*E120/12,0))</f>
        <v/>
      </c>
      <c r="H120" s="93">
        <f>IF(A120="","",F120+G120)</f>
        <v/>
      </c>
      <c r="I120" s="91">
        <f>IF(A120="","",D120-F120)</f>
        <v/>
      </c>
    </row>
    <row r="121" ht="15" customHeight="1" s="30">
      <c r="A121" s="89">
        <f>IF(ROW()-5&lt;='2. Khoản vay'!$C$18,ROW()-5,"")</f>
        <v/>
      </c>
      <c r="B121" s="89">
        <f>IF(A121="","",INT((A121-1)/12)+1)</f>
        <v/>
      </c>
      <c r="C121" s="90">
        <f>IF(A121="","",EDATE('2. Khoản vay'!$C$15,A121))</f>
        <v/>
      </c>
      <c r="D121" s="91">
        <f>IF(A121="","",I120)</f>
        <v/>
      </c>
      <c r="E121" s="92">
        <f>IF(A121="","",IF(A121&lt;='2. Khoản vay'!$C$13,'2. Khoản vay'!$C$12,'2. Khoản vay'!$C$14))</f>
        <v/>
      </c>
      <c r="F121" s="91">
        <f>IF(A121="","",IF(A121='2. Khoản vay'!$C$18,D121,'2. Khoản vay'!$C$19))</f>
        <v/>
      </c>
      <c r="G121" s="91">
        <f>IF(A121="","",ROUND(D121*E121/12,0))</f>
        <v/>
      </c>
      <c r="H121" s="93">
        <f>IF(A121="","",F121+G121)</f>
        <v/>
      </c>
      <c r="I121" s="91">
        <f>IF(A121="","",D121-F121)</f>
        <v/>
      </c>
    </row>
    <row r="122" ht="15" customHeight="1" s="30">
      <c r="A122" s="89">
        <f>IF(ROW()-5&lt;='2. Khoản vay'!$C$18,ROW()-5,"")</f>
        <v/>
      </c>
      <c r="B122" s="89">
        <f>IF(A122="","",INT((A122-1)/12)+1)</f>
        <v/>
      </c>
      <c r="C122" s="90">
        <f>IF(A122="","",EDATE('2. Khoản vay'!$C$15,A122))</f>
        <v/>
      </c>
      <c r="D122" s="91">
        <f>IF(A122="","",I121)</f>
        <v/>
      </c>
      <c r="E122" s="92">
        <f>IF(A122="","",IF(A122&lt;='2. Khoản vay'!$C$13,'2. Khoản vay'!$C$12,'2. Khoản vay'!$C$14))</f>
        <v/>
      </c>
      <c r="F122" s="91">
        <f>IF(A122="","",IF(A122='2. Khoản vay'!$C$18,D122,'2. Khoản vay'!$C$19))</f>
        <v/>
      </c>
      <c r="G122" s="91">
        <f>IF(A122="","",ROUND(D122*E122/12,0))</f>
        <v/>
      </c>
      <c r="H122" s="93">
        <f>IF(A122="","",F122+G122)</f>
        <v/>
      </c>
      <c r="I122" s="91">
        <f>IF(A122="","",D122-F122)</f>
        <v/>
      </c>
    </row>
    <row r="123" ht="15" customHeight="1" s="30">
      <c r="A123" s="89">
        <f>IF(ROW()-5&lt;='2. Khoản vay'!$C$18,ROW()-5,"")</f>
        <v/>
      </c>
      <c r="B123" s="89">
        <f>IF(A123="","",INT((A123-1)/12)+1)</f>
        <v/>
      </c>
      <c r="C123" s="90">
        <f>IF(A123="","",EDATE('2. Khoản vay'!$C$15,A123))</f>
        <v/>
      </c>
      <c r="D123" s="91">
        <f>IF(A123="","",I122)</f>
        <v/>
      </c>
      <c r="E123" s="92">
        <f>IF(A123="","",IF(A123&lt;='2. Khoản vay'!$C$13,'2. Khoản vay'!$C$12,'2. Khoản vay'!$C$14))</f>
        <v/>
      </c>
      <c r="F123" s="91">
        <f>IF(A123="","",IF(A123='2. Khoản vay'!$C$18,D123,'2. Khoản vay'!$C$19))</f>
        <v/>
      </c>
      <c r="G123" s="91">
        <f>IF(A123="","",ROUND(D123*E123/12,0))</f>
        <v/>
      </c>
      <c r="H123" s="93">
        <f>IF(A123="","",F123+G123)</f>
        <v/>
      </c>
      <c r="I123" s="91">
        <f>IF(A123="","",D123-F123)</f>
        <v/>
      </c>
    </row>
    <row r="124" ht="15" customHeight="1" s="30">
      <c r="A124" s="89">
        <f>IF(ROW()-5&lt;='2. Khoản vay'!$C$18,ROW()-5,"")</f>
        <v/>
      </c>
      <c r="B124" s="89">
        <f>IF(A124="","",INT((A124-1)/12)+1)</f>
        <v/>
      </c>
      <c r="C124" s="90">
        <f>IF(A124="","",EDATE('2. Khoản vay'!$C$15,A124))</f>
        <v/>
      </c>
      <c r="D124" s="91">
        <f>IF(A124="","",I123)</f>
        <v/>
      </c>
      <c r="E124" s="92">
        <f>IF(A124="","",IF(A124&lt;='2. Khoản vay'!$C$13,'2. Khoản vay'!$C$12,'2. Khoản vay'!$C$14))</f>
        <v/>
      </c>
      <c r="F124" s="91">
        <f>IF(A124="","",IF(A124='2. Khoản vay'!$C$18,D124,'2. Khoản vay'!$C$19))</f>
        <v/>
      </c>
      <c r="G124" s="91">
        <f>IF(A124="","",ROUND(D124*E124/12,0))</f>
        <v/>
      </c>
      <c r="H124" s="93">
        <f>IF(A124="","",F124+G124)</f>
        <v/>
      </c>
      <c r="I124" s="91">
        <f>IF(A124="","",D124-F124)</f>
        <v/>
      </c>
    </row>
    <row r="125" ht="15" customHeight="1" s="30">
      <c r="A125" s="89">
        <f>IF(ROW()-5&lt;='2. Khoản vay'!$C$18,ROW()-5,"")</f>
        <v/>
      </c>
      <c r="B125" s="89">
        <f>IF(A125="","",INT((A125-1)/12)+1)</f>
        <v/>
      </c>
      <c r="C125" s="90">
        <f>IF(A125="","",EDATE('2. Khoản vay'!$C$15,A125))</f>
        <v/>
      </c>
      <c r="D125" s="91">
        <f>IF(A125="","",I124)</f>
        <v/>
      </c>
      <c r="E125" s="92">
        <f>IF(A125="","",IF(A125&lt;='2. Khoản vay'!$C$13,'2. Khoản vay'!$C$12,'2. Khoản vay'!$C$14))</f>
        <v/>
      </c>
      <c r="F125" s="91">
        <f>IF(A125="","",IF(A125='2. Khoản vay'!$C$18,D125,'2. Khoản vay'!$C$19))</f>
        <v/>
      </c>
      <c r="G125" s="91">
        <f>IF(A125="","",ROUND(D125*E125/12,0))</f>
        <v/>
      </c>
      <c r="H125" s="93">
        <f>IF(A125="","",F125+G125)</f>
        <v/>
      </c>
      <c r="I125" s="91">
        <f>IF(A125="","",D125-F125)</f>
        <v/>
      </c>
    </row>
    <row r="126" ht="15" customHeight="1" s="30">
      <c r="A126" s="89">
        <f>IF(ROW()-5&lt;='2. Khoản vay'!$C$18,ROW()-5,"")</f>
        <v/>
      </c>
      <c r="B126" s="89">
        <f>IF(A126="","",INT((A126-1)/12)+1)</f>
        <v/>
      </c>
      <c r="C126" s="90">
        <f>IF(A126="","",EDATE('2. Khoản vay'!$C$15,A126))</f>
        <v/>
      </c>
      <c r="D126" s="91">
        <f>IF(A126="","",I125)</f>
        <v/>
      </c>
      <c r="E126" s="92">
        <f>IF(A126="","",IF(A126&lt;='2. Khoản vay'!$C$13,'2. Khoản vay'!$C$12,'2. Khoản vay'!$C$14))</f>
        <v/>
      </c>
      <c r="F126" s="91">
        <f>IF(A126="","",IF(A126='2. Khoản vay'!$C$18,D126,'2. Khoản vay'!$C$19))</f>
        <v/>
      </c>
      <c r="G126" s="91">
        <f>IF(A126="","",ROUND(D126*E126/12,0))</f>
        <v/>
      </c>
      <c r="H126" s="93">
        <f>IF(A126="","",F126+G126)</f>
        <v/>
      </c>
      <c r="I126" s="91">
        <f>IF(A126="","",D126-F126)</f>
        <v/>
      </c>
    </row>
    <row r="127" ht="15" customHeight="1" s="30">
      <c r="A127" s="89">
        <f>IF(ROW()-5&lt;='2. Khoản vay'!$C$18,ROW()-5,"")</f>
        <v/>
      </c>
      <c r="B127" s="89">
        <f>IF(A127="","",INT((A127-1)/12)+1)</f>
        <v/>
      </c>
      <c r="C127" s="90">
        <f>IF(A127="","",EDATE('2. Khoản vay'!$C$15,A127))</f>
        <v/>
      </c>
      <c r="D127" s="91">
        <f>IF(A127="","",I126)</f>
        <v/>
      </c>
      <c r="E127" s="92">
        <f>IF(A127="","",IF(A127&lt;='2. Khoản vay'!$C$13,'2. Khoản vay'!$C$12,'2. Khoản vay'!$C$14))</f>
        <v/>
      </c>
      <c r="F127" s="91">
        <f>IF(A127="","",IF(A127='2. Khoản vay'!$C$18,D127,'2. Khoản vay'!$C$19))</f>
        <v/>
      </c>
      <c r="G127" s="91">
        <f>IF(A127="","",ROUND(D127*E127/12,0))</f>
        <v/>
      </c>
      <c r="H127" s="93">
        <f>IF(A127="","",F127+G127)</f>
        <v/>
      </c>
      <c r="I127" s="91">
        <f>IF(A127="","",D127-F127)</f>
        <v/>
      </c>
    </row>
    <row r="128" ht="15" customHeight="1" s="30">
      <c r="A128" s="89">
        <f>IF(ROW()-5&lt;='2. Khoản vay'!$C$18,ROW()-5,"")</f>
        <v/>
      </c>
      <c r="B128" s="89">
        <f>IF(A128="","",INT((A128-1)/12)+1)</f>
        <v/>
      </c>
      <c r="C128" s="90">
        <f>IF(A128="","",EDATE('2. Khoản vay'!$C$15,A128))</f>
        <v/>
      </c>
      <c r="D128" s="91">
        <f>IF(A128="","",I127)</f>
        <v/>
      </c>
      <c r="E128" s="92">
        <f>IF(A128="","",IF(A128&lt;='2. Khoản vay'!$C$13,'2. Khoản vay'!$C$12,'2. Khoản vay'!$C$14))</f>
        <v/>
      </c>
      <c r="F128" s="91">
        <f>IF(A128="","",IF(A128='2. Khoản vay'!$C$18,D128,'2. Khoản vay'!$C$19))</f>
        <v/>
      </c>
      <c r="G128" s="91">
        <f>IF(A128="","",ROUND(D128*E128/12,0))</f>
        <v/>
      </c>
      <c r="H128" s="93">
        <f>IF(A128="","",F128+G128)</f>
        <v/>
      </c>
      <c r="I128" s="91">
        <f>IF(A128="","",D128-F128)</f>
        <v/>
      </c>
    </row>
    <row r="129" ht="15" customHeight="1" s="30">
      <c r="A129" s="89">
        <f>IF(ROW()-5&lt;='2. Khoản vay'!$C$18,ROW()-5,"")</f>
        <v/>
      </c>
      <c r="B129" s="89">
        <f>IF(A129="","",INT((A129-1)/12)+1)</f>
        <v/>
      </c>
      <c r="C129" s="90">
        <f>IF(A129="","",EDATE('2. Khoản vay'!$C$15,A129))</f>
        <v/>
      </c>
      <c r="D129" s="91">
        <f>IF(A129="","",I128)</f>
        <v/>
      </c>
      <c r="E129" s="92">
        <f>IF(A129="","",IF(A129&lt;='2. Khoản vay'!$C$13,'2. Khoản vay'!$C$12,'2. Khoản vay'!$C$14))</f>
        <v/>
      </c>
      <c r="F129" s="91">
        <f>IF(A129="","",IF(A129='2. Khoản vay'!$C$18,D129,'2. Khoản vay'!$C$19))</f>
        <v/>
      </c>
      <c r="G129" s="91">
        <f>IF(A129="","",ROUND(D129*E129/12,0))</f>
        <v/>
      </c>
      <c r="H129" s="93">
        <f>IF(A129="","",F129+G129)</f>
        <v/>
      </c>
      <c r="I129" s="91">
        <f>IF(A129="","",D129-F129)</f>
        <v/>
      </c>
    </row>
    <row r="130" ht="15" customHeight="1" s="30">
      <c r="A130" s="89">
        <f>IF(ROW()-5&lt;='2. Khoản vay'!$C$18,ROW()-5,"")</f>
        <v/>
      </c>
      <c r="B130" s="89">
        <f>IF(A130="","",INT((A130-1)/12)+1)</f>
        <v/>
      </c>
      <c r="C130" s="90">
        <f>IF(A130="","",EDATE('2. Khoản vay'!$C$15,A130))</f>
        <v/>
      </c>
      <c r="D130" s="91">
        <f>IF(A130="","",I129)</f>
        <v/>
      </c>
      <c r="E130" s="92">
        <f>IF(A130="","",IF(A130&lt;='2. Khoản vay'!$C$13,'2. Khoản vay'!$C$12,'2. Khoản vay'!$C$14))</f>
        <v/>
      </c>
      <c r="F130" s="91">
        <f>IF(A130="","",IF(A130='2. Khoản vay'!$C$18,D130,'2. Khoản vay'!$C$19))</f>
        <v/>
      </c>
      <c r="G130" s="91">
        <f>IF(A130="","",ROUND(D130*E130/12,0))</f>
        <v/>
      </c>
      <c r="H130" s="93">
        <f>IF(A130="","",F130+G130)</f>
        <v/>
      </c>
      <c r="I130" s="91">
        <f>IF(A130="","",D130-F130)</f>
        <v/>
      </c>
    </row>
    <row r="131" ht="15" customHeight="1" s="30">
      <c r="A131" s="89">
        <f>IF(ROW()-5&lt;='2. Khoản vay'!$C$18,ROW()-5,"")</f>
        <v/>
      </c>
      <c r="B131" s="89">
        <f>IF(A131="","",INT((A131-1)/12)+1)</f>
        <v/>
      </c>
      <c r="C131" s="90">
        <f>IF(A131="","",EDATE('2. Khoản vay'!$C$15,A131))</f>
        <v/>
      </c>
      <c r="D131" s="91">
        <f>IF(A131="","",I130)</f>
        <v/>
      </c>
      <c r="E131" s="92">
        <f>IF(A131="","",IF(A131&lt;='2. Khoản vay'!$C$13,'2. Khoản vay'!$C$12,'2. Khoản vay'!$C$14))</f>
        <v/>
      </c>
      <c r="F131" s="91">
        <f>IF(A131="","",IF(A131='2. Khoản vay'!$C$18,D131,'2. Khoản vay'!$C$19))</f>
        <v/>
      </c>
      <c r="G131" s="91">
        <f>IF(A131="","",ROUND(D131*E131/12,0))</f>
        <v/>
      </c>
      <c r="H131" s="93">
        <f>IF(A131="","",F131+G131)</f>
        <v/>
      </c>
      <c r="I131" s="91">
        <f>IF(A131="","",D131-F131)</f>
        <v/>
      </c>
    </row>
    <row r="132" ht="15" customHeight="1" s="30">
      <c r="A132" s="89">
        <f>IF(ROW()-5&lt;='2. Khoản vay'!$C$18,ROW()-5,"")</f>
        <v/>
      </c>
      <c r="B132" s="89">
        <f>IF(A132="","",INT((A132-1)/12)+1)</f>
        <v/>
      </c>
      <c r="C132" s="90">
        <f>IF(A132="","",EDATE('2. Khoản vay'!$C$15,A132))</f>
        <v/>
      </c>
      <c r="D132" s="91">
        <f>IF(A132="","",I131)</f>
        <v/>
      </c>
      <c r="E132" s="92">
        <f>IF(A132="","",IF(A132&lt;='2. Khoản vay'!$C$13,'2. Khoản vay'!$C$12,'2. Khoản vay'!$C$14))</f>
        <v/>
      </c>
      <c r="F132" s="91">
        <f>IF(A132="","",IF(A132='2. Khoản vay'!$C$18,D132,'2. Khoản vay'!$C$19))</f>
        <v/>
      </c>
      <c r="G132" s="91">
        <f>IF(A132="","",ROUND(D132*E132/12,0))</f>
        <v/>
      </c>
      <c r="H132" s="93">
        <f>IF(A132="","",F132+G132)</f>
        <v/>
      </c>
      <c r="I132" s="91">
        <f>IF(A132="","",D132-F132)</f>
        <v/>
      </c>
    </row>
    <row r="133" ht="15" customHeight="1" s="30">
      <c r="A133" s="89">
        <f>IF(ROW()-5&lt;='2. Khoản vay'!$C$18,ROW()-5,"")</f>
        <v/>
      </c>
      <c r="B133" s="89">
        <f>IF(A133="","",INT((A133-1)/12)+1)</f>
        <v/>
      </c>
      <c r="C133" s="90">
        <f>IF(A133="","",EDATE('2. Khoản vay'!$C$15,A133))</f>
        <v/>
      </c>
      <c r="D133" s="91">
        <f>IF(A133="","",I132)</f>
        <v/>
      </c>
      <c r="E133" s="92">
        <f>IF(A133="","",IF(A133&lt;='2. Khoản vay'!$C$13,'2. Khoản vay'!$C$12,'2. Khoản vay'!$C$14))</f>
        <v/>
      </c>
      <c r="F133" s="91">
        <f>IF(A133="","",IF(A133='2. Khoản vay'!$C$18,D133,'2. Khoản vay'!$C$19))</f>
        <v/>
      </c>
      <c r="G133" s="91">
        <f>IF(A133="","",ROUND(D133*E133/12,0))</f>
        <v/>
      </c>
      <c r="H133" s="93">
        <f>IF(A133="","",F133+G133)</f>
        <v/>
      </c>
      <c r="I133" s="91">
        <f>IF(A133="","",D133-F133)</f>
        <v/>
      </c>
    </row>
    <row r="134" ht="15" customHeight="1" s="30">
      <c r="A134" s="89">
        <f>IF(ROW()-5&lt;='2. Khoản vay'!$C$18,ROW()-5,"")</f>
        <v/>
      </c>
      <c r="B134" s="89">
        <f>IF(A134="","",INT((A134-1)/12)+1)</f>
        <v/>
      </c>
      <c r="C134" s="90">
        <f>IF(A134="","",EDATE('2. Khoản vay'!$C$15,A134))</f>
        <v/>
      </c>
      <c r="D134" s="91">
        <f>IF(A134="","",I133)</f>
        <v/>
      </c>
      <c r="E134" s="92">
        <f>IF(A134="","",IF(A134&lt;='2. Khoản vay'!$C$13,'2. Khoản vay'!$C$12,'2. Khoản vay'!$C$14))</f>
        <v/>
      </c>
      <c r="F134" s="91">
        <f>IF(A134="","",IF(A134='2. Khoản vay'!$C$18,D134,'2. Khoản vay'!$C$19))</f>
        <v/>
      </c>
      <c r="G134" s="91">
        <f>IF(A134="","",ROUND(D134*E134/12,0))</f>
        <v/>
      </c>
      <c r="H134" s="93">
        <f>IF(A134="","",F134+G134)</f>
        <v/>
      </c>
      <c r="I134" s="91">
        <f>IF(A134="","",D134-F134)</f>
        <v/>
      </c>
    </row>
    <row r="135" ht="15" customHeight="1" s="30">
      <c r="A135" s="89">
        <f>IF(ROW()-5&lt;='2. Khoản vay'!$C$18,ROW()-5,"")</f>
        <v/>
      </c>
      <c r="B135" s="89">
        <f>IF(A135="","",INT((A135-1)/12)+1)</f>
        <v/>
      </c>
      <c r="C135" s="90">
        <f>IF(A135="","",EDATE('2. Khoản vay'!$C$15,A135))</f>
        <v/>
      </c>
      <c r="D135" s="91">
        <f>IF(A135="","",I134)</f>
        <v/>
      </c>
      <c r="E135" s="92">
        <f>IF(A135="","",IF(A135&lt;='2. Khoản vay'!$C$13,'2. Khoản vay'!$C$12,'2. Khoản vay'!$C$14))</f>
        <v/>
      </c>
      <c r="F135" s="91">
        <f>IF(A135="","",IF(A135='2. Khoản vay'!$C$18,D135,'2. Khoản vay'!$C$19))</f>
        <v/>
      </c>
      <c r="G135" s="91">
        <f>IF(A135="","",ROUND(D135*E135/12,0))</f>
        <v/>
      </c>
      <c r="H135" s="93">
        <f>IF(A135="","",F135+G135)</f>
        <v/>
      </c>
      <c r="I135" s="91">
        <f>IF(A135="","",D135-F135)</f>
        <v/>
      </c>
    </row>
    <row r="136" ht="15" customHeight="1" s="30">
      <c r="A136" s="89">
        <f>IF(ROW()-5&lt;='2. Khoản vay'!$C$18,ROW()-5,"")</f>
        <v/>
      </c>
      <c r="B136" s="89">
        <f>IF(A136="","",INT((A136-1)/12)+1)</f>
        <v/>
      </c>
      <c r="C136" s="90">
        <f>IF(A136="","",EDATE('2. Khoản vay'!$C$15,A136))</f>
        <v/>
      </c>
      <c r="D136" s="91">
        <f>IF(A136="","",I135)</f>
        <v/>
      </c>
      <c r="E136" s="92">
        <f>IF(A136="","",IF(A136&lt;='2. Khoản vay'!$C$13,'2. Khoản vay'!$C$12,'2. Khoản vay'!$C$14))</f>
        <v/>
      </c>
      <c r="F136" s="91">
        <f>IF(A136="","",IF(A136='2. Khoản vay'!$C$18,D136,'2. Khoản vay'!$C$19))</f>
        <v/>
      </c>
      <c r="G136" s="91">
        <f>IF(A136="","",ROUND(D136*E136/12,0))</f>
        <v/>
      </c>
      <c r="H136" s="93">
        <f>IF(A136="","",F136+G136)</f>
        <v/>
      </c>
      <c r="I136" s="91">
        <f>IF(A136="","",D136-F136)</f>
        <v/>
      </c>
    </row>
    <row r="137" ht="15" customHeight="1" s="30">
      <c r="A137" s="89">
        <f>IF(ROW()-5&lt;='2. Khoản vay'!$C$18,ROW()-5,"")</f>
        <v/>
      </c>
      <c r="B137" s="89">
        <f>IF(A137="","",INT((A137-1)/12)+1)</f>
        <v/>
      </c>
      <c r="C137" s="90">
        <f>IF(A137="","",EDATE('2. Khoản vay'!$C$15,A137))</f>
        <v/>
      </c>
      <c r="D137" s="91">
        <f>IF(A137="","",I136)</f>
        <v/>
      </c>
      <c r="E137" s="92">
        <f>IF(A137="","",IF(A137&lt;='2. Khoản vay'!$C$13,'2. Khoản vay'!$C$12,'2. Khoản vay'!$C$14))</f>
        <v/>
      </c>
      <c r="F137" s="91">
        <f>IF(A137="","",IF(A137='2. Khoản vay'!$C$18,D137,'2. Khoản vay'!$C$19))</f>
        <v/>
      </c>
      <c r="G137" s="91">
        <f>IF(A137="","",ROUND(D137*E137/12,0))</f>
        <v/>
      </c>
      <c r="H137" s="93">
        <f>IF(A137="","",F137+G137)</f>
        <v/>
      </c>
      <c r="I137" s="91">
        <f>IF(A137="","",D137-F137)</f>
        <v/>
      </c>
    </row>
    <row r="138" ht="15" customHeight="1" s="30">
      <c r="A138" s="89">
        <f>IF(ROW()-5&lt;='2. Khoản vay'!$C$18,ROW()-5,"")</f>
        <v/>
      </c>
      <c r="B138" s="89">
        <f>IF(A138="","",INT((A138-1)/12)+1)</f>
        <v/>
      </c>
      <c r="C138" s="90">
        <f>IF(A138="","",EDATE('2. Khoản vay'!$C$15,A138))</f>
        <v/>
      </c>
      <c r="D138" s="91">
        <f>IF(A138="","",I137)</f>
        <v/>
      </c>
      <c r="E138" s="92">
        <f>IF(A138="","",IF(A138&lt;='2. Khoản vay'!$C$13,'2. Khoản vay'!$C$12,'2. Khoản vay'!$C$14))</f>
        <v/>
      </c>
      <c r="F138" s="91">
        <f>IF(A138="","",IF(A138='2. Khoản vay'!$C$18,D138,'2. Khoản vay'!$C$19))</f>
        <v/>
      </c>
      <c r="G138" s="91">
        <f>IF(A138="","",ROUND(D138*E138/12,0))</f>
        <v/>
      </c>
      <c r="H138" s="93">
        <f>IF(A138="","",F138+G138)</f>
        <v/>
      </c>
      <c r="I138" s="91">
        <f>IF(A138="","",D138-F138)</f>
        <v/>
      </c>
    </row>
    <row r="139" ht="15" customHeight="1" s="30">
      <c r="A139" s="89">
        <f>IF(ROW()-5&lt;='2. Khoản vay'!$C$18,ROW()-5,"")</f>
        <v/>
      </c>
      <c r="B139" s="89">
        <f>IF(A139="","",INT((A139-1)/12)+1)</f>
        <v/>
      </c>
      <c r="C139" s="90">
        <f>IF(A139="","",EDATE('2. Khoản vay'!$C$15,A139))</f>
        <v/>
      </c>
      <c r="D139" s="91">
        <f>IF(A139="","",I138)</f>
        <v/>
      </c>
      <c r="E139" s="92">
        <f>IF(A139="","",IF(A139&lt;='2. Khoản vay'!$C$13,'2. Khoản vay'!$C$12,'2. Khoản vay'!$C$14))</f>
        <v/>
      </c>
      <c r="F139" s="91">
        <f>IF(A139="","",IF(A139='2. Khoản vay'!$C$18,D139,'2. Khoản vay'!$C$19))</f>
        <v/>
      </c>
      <c r="G139" s="91">
        <f>IF(A139="","",ROUND(D139*E139/12,0))</f>
        <v/>
      </c>
      <c r="H139" s="93">
        <f>IF(A139="","",F139+G139)</f>
        <v/>
      </c>
      <c r="I139" s="91">
        <f>IF(A139="","",D139-F139)</f>
        <v/>
      </c>
    </row>
    <row r="140" ht="15" customHeight="1" s="30">
      <c r="A140" s="89">
        <f>IF(ROW()-5&lt;='2. Khoản vay'!$C$18,ROW()-5,"")</f>
        <v/>
      </c>
      <c r="B140" s="89">
        <f>IF(A140="","",INT((A140-1)/12)+1)</f>
        <v/>
      </c>
      <c r="C140" s="90">
        <f>IF(A140="","",EDATE('2. Khoản vay'!$C$15,A140))</f>
        <v/>
      </c>
      <c r="D140" s="91">
        <f>IF(A140="","",I139)</f>
        <v/>
      </c>
      <c r="E140" s="92">
        <f>IF(A140="","",IF(A140&lt;='2. Khoản vay'!$C$13,'2. Khoản vay'!$C$12,'2. Khoản vay'!$C$14))</f>
        <v/>
      </c>
      <c r="F140" s="91">
        <f>IF(A140="","",IF(A140='2. Khoản vay'!$C$18,D140,'2. Khoản vay'!$C$19))</f>
        <v/>
      </c>
      <c r="G140" s="91">
        <f>IF(A140="","",ROUND(D140*E140/12,0))</f>
        <v/>
      </c>
      <c r="H140" s="93">
        <f>IF(A140="","",F140+G140)</f>
        <v/>
      </c>
      <c r="I140" s="91">
        <f>IF(A140="","",D140-F140)</f>
        <v/>
      </c>
    </row>
    <row r="141" ht="15" customHeight="1" s="30">
      <c r="A141" s="89">
        <f>IF(ROW()-5&lt;='2. Khoản vay'!$C$18,ROW()-5,"")</f>
        <v/>
      </c>
      <c r="B141" s="89">
        <f>IF(A141="","",INT((A141-1)/12)+1)</f>
        <v/>
      </c>
      <c r="C141" s="90">
        <f>IF(A141="","",EDATE('2. Khoản vay'!$C$15,A141))</f>
        <v/>
      </c>
      <c r="D141" s="91">
        <f>IF(A141="","",I140)</f>
        <v/>
      </c>
      <c r="E141" s="92">
        <f>IF(A141="","",IF(A141&lt;='2. Khoản vay'!$C$13,'2. Khoản vay'!$C$12,'2. Khoản vay'!$C$14))</f>
        <v/>
      </c>
      <c r="F141" s="91">
        <f>IF(A141="","",IF(A141='2. Khoản vay'!$C$18,D141,'2. Khoản vay'!$C$19))</f>
        <v/>
      </c>
      <c r="G141" s="91">
        <f>IF(A141="","",ROUND(D141*E141/12,0))</f>
        <v/>
      </c>
      <c r="H141" s="93">
        <f>IF(A141="","",F141+G141)</f>
        <v/>
      </c>
      <c r="I141" s="91">
        <f>IF(A141="","",D141-F141)</f>
        <v/>
      </c>
    </row>
    <row r="142" ht="15" customHeight="1" s="30">
      <c r="A142" s="89">
        <f>IF(ROW()-5&lt;='2. Khoản vay'!$C$18,ROW()-5,"")</f>
        <v/>
      </c>
      <c r="B142" s="89">
        <f>IF(A142="","",INT((A142-1)/12)+1)</f>
        <v/>
      </c>
      <c r="C142" s="90">
        <f>IF(A142="","",EDATE('2. Khoản vay'!$C$15,A142))</f>
        <v/>
      </c>
      <c r="D142" s="91">
        <f>IF(A142="","",I141)</f>
        <v/>
      </c>
      <c r="E142" s="92">
        <f>IF(A142="","",IF(A142&lt;='2. Khoản vay'!$C$13,'2. Khoản vay'!$C$12,'2. Khoản vay'!$C$14))</f>
        <v/>
      </c>
      <c r="F142" s="91">
        <f>IF(A142="","",IF(A142='2. Khoản vay'!$C$18,D142,'2. Khoản vay'!$C$19))</f>
        <v/>
      </c>
      <c r="G142" s="91">
        <f>IF(A142="","",ROUND(D142*E142/12,0))</f>
        <v/>
      </c>
      <c r="H142" s="93">
        <f>IF(A142="","",F142+G142)</f>
        <v/>
      </c>
      <c r="I142" s="91">
        <f>IF(A142="","",D142-F142)</f>
        <v/>
      </c>
    </row>
    <row r="143" ht="15" customHeight="1" s="30">
      <c r="A143" s="89">
        <f>IF(ROW()-5&lt;='2. Khoản vay'!$C$18,ROW()-5,"")</f>
        <v/>
      </c>
      <c r="B143" s="89">
        <f>IF(A143="","",INT((A143-1)/12)+1)</f>
        <v/>
      </c>
      <c r="C143" s="90">
        <f>IF(A143="","",EDATE('2. Khoản vay'!$C$15,A143))</f>
        <v/>
      </c>
      <c r="D143" s="91">
        <f>IF(A143="","",I142)</f>
        <v/>
      </c>
      <c r="E143" s="92">
        <f>IF(A143="","",IF(A143&lt;='2. Khoản vay'!$C$13,'2. Khoản vay'!$C$12,'2. Khoản vay'!$C$14))</f>
        <v/>
      </c>
      <c r="F143" s="91">
        <f>IF(A143="","",IF(A143='2. Khoản vay'!$C$18,D143,'2. Khoản vay'!$C$19))</f>
        <v/>
      </c>
      <c r="G143" s="91">
        <f>IF(A143="","",ROUND(D143*E143/12,0))</f>
        <v/>
      </c>
      <c r="H143" s="93">
        <f>IF(A143="","",F143+G143)</f>
        <v/>
      </c>
      <c r="I143" s="91">
        <f>IF(A143="","",D143-F143)</f>
        <v/>
      </c>
    </row>
    <row r="144" ht="15" customHeight="1" s="30">
      <c r="A144" s="89">
        <f>IF(ROW()-5&lt;='2. Khoản vay'!$C$18,ROW()-5,"")</f>
        <v/>
      </c>
      <c r="B144" s="89">
        <f>IF(A144="","",INT((A144-1)/12)+1)</f>
        <v/>
      </c>
      <c r="C144" s="90">
        <f>IF(A144="","",EDATE('2. Khoản vay'!$C$15,A144))</f>
        <v/>
      </c>
      <c r="D144" s="91">
        <f>IF(A144="","",I143)</f>
        <v/>
      </c>
      <c r="E144" s="92">
        <f>IF(A144="","",IF(A144&lt;='2. Khoản vay'!$C$13,'2. Khoản vay'!$C$12,'2. Khoản vay'!$C$14))</f>
        <v/>
      </c>
      <c r="F144" s="91">
        <f>IF(A144="","",IF(A144='2. Khoản vay'!$C$18,D144,'2. Khoản vay'!$C$19))</f>
        <v/>
      </c>
      <c r="G144" s="91">
        <f>IF(A144="","",ROUND(D144*E144/12,0))</f>
        <v/>
      </c>
      <c r="H144" s="93">
        <f>IF(A144="","",F144+G144)</f>
        <v/>
      </c>
      <c r="I144" s="91">
        <f>IF(A144="","",D144-F144)</f>
        <v/>
      </c>
    </row>
    <row r="145" ht="15" customHeight="1" s="30">
      <c r="A145" s="89">
        <f>IF(ROW()-5&lt;='2. Khoản vay'!$C$18,ROW()-5,"")</f>
        <v/>
      </c>
      <c r="B145" s="89">
        <f>IF(A145="","",INT((A145-1)/12)+1)</f>
        <v/>
      </c>
      <c r="C145" s="90">
        <f>IF(A145="","",EDATE('2. Khoản vay'!$C$15,A145))</f>
        <v/>
      </c>
      <c r="D145" s="91">
        <f>IF(A145="","",I144)</f>
        <v/>
      </c>
      <c r="E145" s="92">
        <f>IF(A145="","",IF(A145&lt;='2. Khoản vay'!$C$13,'2. Khoản vay'!$C$12,'2. Khoản vay'!$C$14))</f>
        <v/>
      </c>
      <c r="F145" s="91">
        <f>IF(A145="","",IF(A145='2. Khoản vay'!$C$18,D145,'2. Khoản vay'!$C$19))</f>
        <v/>
      </c>
      <c r="G145" s="91">
        <f>IF(A145="","",ROUND(D145*E145/12,0))</f>
        <v/>
      </c>
      <c r="H145" s="93">
        <f>IF(A145="","",F145+G145)</f>
        <v/>
      </c>
      <c r="I145" s="91">
        <f>IF(A145="","",D145-F145)</f>
        <v/>
      </c>
    </row>
    <row r="146" ht="15" customHeight="1" s="30">
      <c r="A146" s="89">
        <f>IF(ROW()-5&lt;='2. Khoản vay'!$C$18,ROW()-5,"")</f>
        <v/>
      </c>
      <c r="B146" s="89">
        <f>IF(A146="","",INT((A146-1)/12)+1)</f>
        <v/>
      </c>
      <c r="C146" s="90">
        <f>IF(A146="","",EDATE('2. Khoản vay'!$C$15,A146))</f>
        <v/>
      </c>
      <c r="D146" s="91">
        <f>IF(A146="","",I145)</f>
        <v/>
      </c>
      <c r="E146" s="92">
        <f>IF(A146="","",IF(A146&lt;='2. Khoản vay'!$C$13,'2. Khoản vay'!$C$12,'2. Khoản vay'!$C$14))</f>
        <v/>
      </c>
      <c r="F146" s="91">
        <f>IF(A146="","",IF(A146='2. Khoản vay'!$C$18,D146,'2. Khoản vay'!$C$19))</f>
        <v/>
      </c>
      <c r="G146" s="91">
        <f>IF(A146="","",ROUND(D146*E146/12,0))</f>
        <v/>
      </c>
      <c r="H146" s="93">
        <f>IF(A146="","",F146+G146)</f>
        <v/>
      </c>
      <c r="I146" s="91">
        <f>IF(A146="","",D146-F146)</f>
        <v/>
      </c>
    </row>
    <row r="147" ht="15" customHeight="1" s="30">
      <c r="A147" s="89">
        <f>IF(ROW()-5&lt;='2. Khoản vay'!$C$18,ROW()-5,"")</f>
        <v/>
      </c>
      <c r="B147" s="89">
        <f>IF(A147="","",INT((A147-1)/12)+1)</f>
        <v/>
      </c>
      <c r="C147" s="90">
        <f>IF(A147="","",EDATE('2. Khoản vay'!$C$15,A147))</f>
        <v/>
      </c>
      <c r="D147" s="91">
        <f>IF(A147="","",I146)</f>
        <v/>
      </c>
      <c r="E147" s="92">
        <f>IF(A147="","",IF(A147&lt;='2. Khoản vay'!$C$13,'2. Khoản vay'!$C$12,'2. Khoản vay'!$C$14))</f>
        <v/>
      </c>
      <c r="F147" s="91">
        <f>IF(A147="","",IF(A147='2. Khoản vay'!$C$18,D147,'2. Khoản vay'!$C$19))</f>
        <v/>
      </c>
      <c r="G147" s="91">
        <f>IF(A147="","",ROUND(D147*E147/12,0))</f>
        <v/>
      </c>
      <c r="H147" s="93">
        <f>IF(A147="","",F147+G147)</f>
        <v/>
      </c>
      <c r="I147" s="91">
        <f>IF(A147="","",D147-F147)</f>
        <v/>
      </c>
    </row>
    <row r="148" ht="15" customHeight="1" s="30">
      <c r="A148" s="89">
        <f>IF(ROW()-5&lt;='2. Khoản vay'!$C$18,ROW()-5,"")</f>
        <v/>
      </c>
      <c r="B148" s="89">
        <f>IF(A148="","",INT((A148-1)/12)+1)</f>
        <v/>
      </c>
      <c r="C148" s="90">
        <f>IF(A148="","",EDATE('2. Khoản vay'!$C$15,A148))</f>
        <v/>
      </c>
      <c r="D148" s="91">
        <f>IF(A148="","",I147)</f>
        <v/>
      </c>
      <c r="E148" s="92">
        <f>IF(A148="","",IF(A148&lt;='2. Khoản vay'!$C$13,'2. Khoản vay'!$C$12,'2. Khoản vay'!$C$14))</f>
        <v/>
      </c>
      <c r="F148" s="91">
        <f>IF(A148="","",IF(A148='2. Khoản vay'!$C$18,D148,'2. Khoản vay'!$C$19))</f>
        <v/>
      </c>
      <c r="G148" s="91">
        <f>IF(A148="","",ROUND(D148*E148/12,0))</f>
        <v/>
      </c>
      <c r="H148" s="93">
        <f>IF(A148="","",F148+G148)</f>
        <v/>
      </c>
      <c r="I148" s="91">
        <f>IF(A148="","",D148-F148)</f>
        <v/>
      </c>
    </row>
    <row r="149" ht="15" customHeight="1" s="30">
      <c r="A149" s="89">
        <f>IF(ROW()-5&lt;='2. Khoản vay'!$C$18,ROW()-5,"")</f>
        <v/>
      </c>
      <c r="B149" s="89">
        <f>IF(A149="","",INT((A149-1)/12)+1)</f>
        <v/>
      </c>
      <c r="C149" s="90">
        <f>IF(A149="","",EDATE('2. Khoản vay'!$C$15,A149))</f>
        <v/>
      </c>
      <c r="D149" s="91">
        <f>IF(A149="","",I148)</f>
        <v/>
      </c>
      <c r="E149" s="92">
        <f>IF(A149="","",IF(A149&lt;='2. Khoản vay'!$C$13,'2. Khoản vay'!$C$12,'2. Khoản vay'!$C$14))</f>
        <v/>
      </c>
      <c r="F149" s="91">
        <f>IF(A149="","",IF(A149='2. Khoản vay'!$C$18,D149,'2. Khoản vay'!$C$19))</f>
        <v/>
      </c>
      <c r="G149" s="91">
        <f>IF(A149="","",ROUND(D149*E149/12,0))</f>
        <v/>
      </c>
      <c r="H149" s="93">
        <f>IF(A149="","",F149+G149)</f>
        <v/>
      </c>
      <c r="I149" s="91">
        <f>IF(A149="","",D149-F149)</f>
        <v/>
      </c>
    </row>
    <row r="150" ht="15" customHeight="1" s="30">
      <c r="A150" s="89">
        <f>IF(ROW()-5&lt;='2. Khoản vay'!$C$18,ROW()-5,"")</f>
        <v/>
      </c>
      <c r="B150" s="89">
        <f>IF(A150="","",INT((A150-1)/12)+1)</f>
        <v/>
      </c>
      <c r="C150" s="90">
        <f>IF(A150="","",EDATE('2. Khoản vay'!$C$15,A150))</f>
        <v/>
      </c>
      <c r="D150" s="91">
        <f>IF(A150="","",I149)</f>
        <v/>
      </c>
      <c r="E150" s="92">
        <f>IF(A150="","",IF(A150&lt;='2. Khoản vay'!$C$13,'2. Khoản vay'!$C$12,'2. Khoản vay'!$C$14))</f>
        <v/>
      </c>
      <c r="F150" s="91">
        <f>IF(A150="","",IF(A150='2. Khoản vay'!$C$18,D150,'2. Khoản vay'!$C$19))</f>
        <v/>
      </c>
      <c r="G150" s="91">
        <f>IF(A150="","",ROUND(D150*E150/12,0))</f>
        <v/>
      </c>
      <c r="H150" s="93">
        <f>IF(A150="","",F150+G150)</f>
        <v/>
      </c>
      <c r="I150" s="91">
        <f>IF(A150="","",D150-F150)</f>
        <v/>
      </c>
    </row>
    <row r="151" ht="15" customHeight="1" s="30">
      <c r="A151" s="89">
        <f>IF(ROW()-5&lt;='2. Khoản vay'!$C$18,ROW()-5,"")</f>
        <v/>
      </c>
      <c r="B151" s="89">
        <f>IF(A151="","",INT((A151-1)/12)+1)</f>
        <v/>
      </c>
      <c r="C151" s="90">
        <f>IF(A151="","",EDATE('2. Khoản vay'!$C$15,A151))</f>
        <v/>
      </c>
      <c r="D151" s="91">
        <f>IF(A151="","",I150)</f>
        <v/>
      </c>
      <c r="E151" s="92">
        <f>IF(A151="","",IF(A151&lt;='2. Khoản vay'!$C$13,'2. Khoản vay'!$C$12,'2. Khoản vay'!$C$14))</f>
        <v/>
      </c>
      <c r="F151" s="91">
        <f>IF(A151="","",IF(A151='2. Khoản vay'!$C$18,D151,'2. Khoản vay'!$C$19))</f>
        <v/>
      </c>
      <c r="G151" s="91">
        <f>IF(A151="","",ROUND(D151*E151/12,0))</f>
        <v/>
      </c>
      <c r="H151" s="93">
        <f>IF(A151="","",F151+G151)</f>
        <v/>
      </c>
      <c r="I151" s="91">
        <f>IF(A151="","",D151-F151)</f>
        <v/>
      </c>
    </row>
    <row r="152" ht="15" customHeight="1" s="30">
      <c r="A152" s="89">
        <f>IF(ROW()-5&lt;='2. Khoản vay'!$C$18,ROW()-5,"")</f>
        <v/>
      </c>
      <c r="B152" s="89">
        <f>IF(A152="","",INT((A152-1)/12)+1)</f>
        <v/>
      </c>
      <c r="C152" s="90">
        <f>IF(A152="","",EDATE('2. Khoản vay'!$C$15,A152))</f>
        <v/>
      </c>
      <c r="D152" s="91">
        <f>IF(A152="","",I151)</f>
        <v/>
      </c>
      <c r="E152" s="92">
        <f>IF(A152="","",IF(A152&lt;='2. Khoản vay'!$C$13,'2. Khoản vay'!$C$12,'2. Khoản vay'!$C$14))</f>
        <v/>
      </c>
      <c r="F152" s="91">
        <f>IF(A152="","",IF(A152='2. Khoản vay'!$C$18,D152,'2. Khoản vay'!$C$19))</f>
        <v/>
      </c>
      <c r="G152" s="91">
        <f>IF(A152="","",ROUND(D152*E152/12,0))</f>
        <v/>
      </c>
      <c r="H152" s="93">
        <f>IF(A152="","",F152+G152)</f>
        <v/>
      </c>
      <c r="I152" s="91">
        <f>IF(A152="","",D152-F152)</f>
        <v/>
      </c>
    </row>
    <row r="153" ht="15" customHeight="1" s="30">
      <c r="A153" s="89">
        <f>IF(ROW()-5&lt;='2. Khoản vay'!$C$18,ROW()-5,"")</f>
        <v/>
      </c>
      <c r="B153" s="89">
        <f>IF(A153="","",INT((A153-1)/12)+1)</f>
        <v/>
      </c>
      <c r="C153" s="90">
        <f>IF(A153="","",EDATE('2. Khoản vay'!$C$15,A153))</f>
        <v/>
      </c>
      <c r="D153" s="91">
        <f>IF(A153="","",I152)</f>
        <v/>
      </c>
      <c r="E153" s="92">
        <f>IF(A153="","",IF(A153&lt;='2. Khoản vay'!$C$13,'2. Khoản vay'!$C$12,'2. Khoản vay'!$C$14))</f>
        <v/>
      </c>
      <c r="F153" s="91">
        <f>IF(A153="","",IF(A153='2. Khoản vay'!$C$18,D153,'2. Khoản vay'!$C$19))</f>
        <v/>
      </c>
      <c r="G153" s="91">
        <f>IF(A153="","",ROUND(D153*E153/12,0))</f>
        <v/>
      </c>
      <c r="H153" s="93">
        <f>IF(A153="","",F153+G153)</f>
        <v/>
      </c>
      <c r="I153" s="91">
        <f>IF(A153="","",D153-F153)</f>
        <v/>
      </c>
    </row>
    <row r="154" ht="15" customHeight="1" s="30">
      <c r="A154" s="89">
        <f>IF(ROW()-5&lt;='2. Khoản vay'!$C$18,ROW()-5,"")</f>
        <v/>
      </c>
      <c r="B154" s="89">
        <f>IF(A154="","",INT((A154-1)/12)+1)</f>
        <v/>
      </c>
      <c r="C154" s="90">
        <f>IF(A154="","",EDATE('2. Khoản vay'!$C$15,A154))</f>
        <v/>
      </c>
      <c r="D154" s="91">
        <f>IF(A154="","",I153)</f>
        <v/>
      </c>
      <c r="E154" s="92">
        <f>IF(A154="","",IF(A154&lt;='2. Khoản vay'!$C$13,'2. Khoản vay'!$C$12,'2. Khoản vay'!$C$14))</f>
        <v/>
      </c>
      <c r="F154" s="91">
        <f>IF(A154="","",IF(A154='2. Khoản vay'!$C$18,D154,'2. Khoản vay'!$C$19))</f>
        <v/>
      </c>
      <c r="G154" s="91">
        <f>IF(A154="","",ROUND(D154*E154/12,0))</f>
        <v/>
      </c>
      <c r="H154" s="93">
        <f>IF(A154="","",F154+G154)</f>
        <v/>
      </c>
      <c r="I154" s="91">
        <f>IF(A154="","",D154-F154)</f>
        <v/>
      </c>
    </row>
    <row r="155" ht="15" customHeight="1" s="30">
      <c r="A155" s="89">
        <f>IF(ROW()-5&lt;='2. Khoản vay'!$C$18,ROW()-5,"")</f>
        <v/>
      </c>
      <c r="B155" s="89">
        <f>IF(A155="","",INT((A155-1)/12)+1)</f>
        <v/>
      </c>
      <c r="C155" s="90">
        <f>IF(A155="","",EDATE('2. Khoản vay'!$C$15,A155))</f>
        <v/>
      </c>
      <c r="D155" s="91">
        <f>IF(A155="","",I154)</f>
        <v/>
      </c>
      <c r="E155" s="92">
        <f>IF(A155="","",IF(A155&lt;='2. Khoản vay'!$C$13,'2. Khoản vay'!$C$12,'2. Khoản vay'!$C$14))</f>
        <v/>
      </c>
      <c r="F155" s="91">
        <f>IF(A155="","",IF(A155='2. Khoản vay'!$C$18,D155,'2. Khoản vay'!$C$19))</f>
        <v/>
      </c>
      <c r="G155" s="91">
        <f>IF(A155="","",ROUND(D155*E155/12,0))</f>
        <v/>
      </c>
      <c r="H155" s="93">
        <f>IF(A155="","",F155+G155)</f>
        <v/>
      </c>
      <c r="I155" s="91">
        <f>IF(A155="","",D155-F155)</f>
        <v/>
      </c>
    </row>
    <row r="156" ht="15" customHeight="1" s="30">
      <c r="A156" s="89">
        <f>IF(ROW()-5&lt;='2. Khoản vay'!$C$18,ROW()-5,"")</f>
        <v/>
      </c>
      <c r="B156" s="89">
        <f>IF(A156="","",INT((A156-1)/12)+1)</f>
        <v/>
      </c>
      <c r="C156" s="90">
        <f>IF(A156="","",EDATE('2. Khoản vay'!$C$15,A156))</f>
        <v/>
      </c>
      <c r="D156" s="91">
        <f>IF(A156="","",I155)</f>
        <v/>
      </c>
      <c r="E156" s="92">
        <f>IF(A156="","",IF(A156&lt;='2. Khoản vay'!$C$13,'2. Khoản vay'!$C$12,'2. Khoản vay'!$C$14))</f>
        <v/>
      </c>
      <c r="F156" s="91">
        <f>IF(A156="","",IF(A156='2. Khoản vay'!$C$18,D156,'2. Khoản vay'!$C$19))</f>
        <v/>
      </c>
      <c r="G156" s="91">
        <f>IF(A156="","",ROUND(D156*E156/12,0))</f>
        <v/>
      </c>
      <c r="H156" s="93">
        <f>IF(A156="","",F156+G156)</f>
        <v/>
      </c>
      <c r="I156" s="91">
        <f>IF(A156="","",D156-F156)</f>
        <v/>
      </c>
    </row>
    <row r="157" ht="15" customHeight="1" s="30">
      <c r="A157" s="89">
        <f>IF(ROW()-5&lt;='2. Khoản vay'!$C$18,ROW()-5,"")</f>
        <v/>
      </c>
      <c r="B157" s="89">
        <f>IF(A157="","",INT((A157-1)/12)+1)</f>
        <v/>
      </c>
      <c r="C157" s="90">
        <f>IF(A157="","",EDATE('2. Khoản vay'!$C$15,A157))</f>
        <v/>
      </c>
      <c r="D157" s="91">
        <f>IF(A157="","",I156)</f>
        <v/>
      </c>
      <c r="E157" s="92">
        <f>IF(A157="","",IF(A157&lt;='2. Khoản vay'!$C$13,'2. Khoản vay'!$C$12,'2. Khoản vay'!$C$14))</f>
        <v/>
      </c>
      <c r="F157" s="91">
        <f>IF(A157="","",IF(A157='2. Khoản vay'!$C$18,D157,'2. Khoản vay'!$C$19))</f>
        <v/>
      </c>
      <c r="G157" s="91">
        <f>IF(A157="","",ROUND(D157*E157/12,0))</f>
        <v/>
      </c>
      <c r="H157" s="93">
        <f>IF(A157="","",F157+G157)</f>
        <v/>
      </c>
      <c r="I157" s="91">
        <f>IF(A157="","",D157-F157)</f>
        <v/>
      </c>
    </row>
    <row r="158" ht="15" customHeight="1" s="30">
      <c r="A158" s="89">
        <f>IF(ROW()-5&lt;='2. Khoản vay'!$C$18,ROW()-5,"")</f>
        <v/>
      </c>
      <c r="B158" s="89">
        <f>IF(A158="","",INT((A158-1)/12)+1)</f>
        <v/>
      </c>
      <c r="C158" s="90">
        <f>IF(A158="","",EDATE('2. Khoản vay'!$C$15,A158))</f>
        <v/>
      </c>
      <c r="D158" s="91">
        <f>IF(A158="","",I157)</f>
        <v/>
      </c>
      <c r="E158" s="92">
        <f>IF(A158="","",IF(A158&lt;='2. Khoản vay'!$C$13,'2. Khoản vay'!$C$12,'2. Khoản vay'!$C$14))</f>
        <v/>
      </c>
      <c r="F158" s="91">
        <f>IF(A158="","",IF(A158='2. Khoản vay'!$C$18,D158,'2. Khoản vay'!$C$19))</f>
        <v/>
      </c>
      <c r="G158" s="91">
        <f>IF(A158="","",ROUND(D158*E158/12,0))</f>
        <v/>
      </c>
      <c r="H158" s="93">
        <f>IF(A158="","",F158+G158)</f>
        <v/>
      </c>
      <c r="I158" s="91">
        <f>IF(A158="","",D158-F158)</f>
        <v/>
      </c>
    </row>
    <row r="159" ht="15" customHeight="1" s="30">
      <c r="A159" s="89">
        <f>IF(ROW()-5&lt;='2. Khoản vay'!$C$18,ROW()-5,"")</f>
        <v/>
      </c>
      <c r="B159" s="89">
        <f>IF(A159="","",INT((A159-1)/12)+1)</f>
        <v/>
      </c>
      <c r="C159" s="90">
        <f>IF(A159="","",EDATE('2. Khoản vay'!$C$15,A159))</f>
        <v/>
      </c>
      <c r="D159" s="91">
        <f>IF(A159="","",I158)</f>
        <v/>
      </c>
      <c r="E159" s="92">
        <f>IF(A159="","",IF(A159&lt;='2. Khoản vay'!$C$13,'2. Khoản vay'!$C$12,'2. Khoản vay'!$C$14))</f>
        <v/>
      </c>
      <c r="F159" s="91">
        <f>IF(A159="","",IF(A159='2. Khoản vay'!$C$18,D159,'2. Khoản vay'!$C$19))</f>
        <v/>
      </c>
      <c r="G159" s="91">
        <f>IF(A159="","",ROUND(D159*E159/12,0))</f>
        <v/>
      </c>
      <c r="H159" s="93">
        <f>IF(A159="","",F159+G159)</f>
        <v/>
      </c>
      <c r="I159" s="91">
        <f>IF(A159="","",D159-F159)</f>
        <v/>
      </c>
    </row>
    <row r="160" ht="15" customHeight="1" s="30">
      <c r="A160" s="89">
        <f>IF(ROW()-5&lt;='2. Khoản vay'!$C$18,ROW()-5,"")</f>
        <v/>
      </c>
      <c r="B160" s="89">
        <f>IF(A160="","",INT((A160-1)/12)+1)</f>
        <v/>
      </c>
      <c r="C160" s="90">
        <f>IF(A160="","",EDATE('2. Khoản vay'!$C$15,A160))</f>
        <v/>
      </c>
      <c r="D160" s="91">
        <f>IF(A160="","",I159)</f>
        <v/>
      </c>
      <c r="E160" s="92">
        <f>IF(A160="","",IF(A160&lt;='2. Khoản vay'!$C$13,'2. Khoản vay'!$C$12,'2. Khoản vay'!$C$14))</f>
        <v/>
      </c>
      <c r="F160" s="91">
        <f>IF(A160="","",IF(A160='2. Khoản vay'!$C$18,D160,'2. Khoản vay'!$C$19))</f>
        <v/>
      </c>
      <c r="G160" s="91">
        <f>IF(A160="","",ROUND(D160*E160/12,0))</f>
        <v/>
      </c>
      <c r="H160" s="93">
        <f>IF(A160="","",F160+G160)</f>
        <v/>
      </c>
      <c r="I160" s="91">
        <f>IF(A160="","",D160-F160)</f>
        <v/>
      </c>
    </row>
    <row r="161" ht="15" customHeight="1" s="30">
      <c r="A161" s="89">
        <f>IF(ROW()-5&lt;='2. Khoản vay'!$C$18,ROW()-5,"")</f>
        <v/>
      </c>
      <c r="B161" s="89">
        <f>IF(A161="","",INT((A161-1)/12)+1)</f>
        <v/>
      </c>
      <c r="C161" s="90">
        <f>IF(A161="","",EDATE('2. Khoản vay'!$C$15,A161))</f>
        <v/>
      </c>
      <c r="D161" s="91">
        <f>IF(A161="","",I160)</f>
        <v/>
      </c>
      <c r="E161" s="92">
        <f>IF(A161="","",IF(A161&lt;='2. Khoản vay'!$C$13,'2. Khoản vay'!$C$12,'2. Khoản vay'!$C$14))</f>
        <v/>
      </c>
      <c r="F161" s="91">
        <f>IF(A161="","",IF(A161='2. Khoản vay'!$C$18,D161,'2. Khoản vay'!$C$19))</f>
        <v/>
      </c>
      <c r="G161" s="91">
        <f>IF(A161="","",ROUND(D161*E161/12,0))</f>
        <v/>
      </c>
      <c r="H161" s="93">
        <f>IF(A161="","",F161+G161)</f>
        <v/>
      </c>
      <c r="I161" s="91">
        <f>IF(A161="","",D161-F161)</f>
        <v/>
      </c>
    </row>
    <row r="162" ht="15" customHeight="1" s="30">
      <c r="A162" s="89">
        <f>IF(ROW()-5&lt;='2. Khoản vay'!$C$18,ROW()-5,"")</f>
        <v/>
      </c>
      <c r="B162" s="89">
        <f>IF(A162="","",INT((A162-1)/12)+1)</f>
        <v/>
      </c>
      <c r="C162" s="90">
        <f>IF(A162="","",EDATE('2. Khoản vay'!$C$15,A162))</f>
        <v/>
      </c>
      <c r="D162" s="91">
        <f>IF(A162="","",I161)</f>
        <v/>
      </c>
      <c r="E162" s="92">
        <f>IF(A162="","",IF(A162&lt;='2. Khoản vay'!$C$13,'2. Khoản vay'!$C$12,'2. Khoản vay'!$C$14))</f>
        <v/>
      </c>
      <c r="F162" s="91">
        <f>IF(A162="","",IF(A162='2. Khoản vay'!$C$18,D162,'2. Khoản vay'!$C$19))</f>
        <v/>
      </c>
      <c r="G162" s="91">
        <f>IF(A162="","",ROUND(D162*E162/12,0))</f>
        <v/>
      </c>
      <c r="H162" s="93">
        <f>IF(A162="","",F162+G162)</f>
        <v/>
      </c>
      <c r="I162" s="91">
        <f>IF(A162="","",D162-F162)</f>
        <v/>
      </c>
    </row>
    <row r="163" ht="15" customHeight="1" s="30">
      <c r="A163" s="89">
        <f>IF(ROW()-5&lt;='2. Khoản vay'!$C$18,ROW()-5,"")</f>
        <v/>
      </c>
      <c r="B163" s="89">
        <f>IF(A163="","",INT((A163-1)/12)+1)</f>
        <v/>
      </c>
      <c r="C163" s="90">
        <f>IF(A163="","",EDATE('2. Khoản vay'!$C$15,A163))</f>
        <v/>
      </c>
      <c r="D163" s="91">
        <f>IF(A163="","",I162)</f>
        <v/>
      </c>
      <c r="E163" s="92">
        <f>IF(A163="","",IF(A163&lt;='2. Khoản vay'!$C$13,'2. Khoản vay'!$C$12,'2. Khoản vay'!$C$14))</f>
        <v/>
      </c>
      <c r="F163" s="91">
        <f>IF(A163="","",IF(A163='2. Khoản vay'!$C$18,D163,'2. Khoản vay'!$C$19))</f>
        <v/>
      </c>
      <c r="G163" s="91">
        <f>IF(A163="","",ROUND(D163*E163/12,0))</f>
        <v/>
      </c>
      <c r="H163" s="93">
        <f>IF(A163="","",F163+G163)</f>
        <v/>
      </c>
      <c r="I163" s="91">
        <f>IF(A163="","",D163-F163)</f>
        <v/>
      </c>
    </row>
    <row r="164" ht="15" customHeight="1" s="30">
      <c r="A164" s="89">
        <f>IF(ROW()-5&lt;='2. Khoản vay'!$C$18,ROW()-5,"")</f>
        <v/>
      </c>
      <c r="B164" s="89">
        <f>IF(A164="","",INT((A164-1)/12)+1)</f>
        <v/>
      </c>
      <c r="C164" s="90">
        <f>IF(A164="","",EDATE('2. Khoản vay'!$C$15,A164))</f>
        <v/>
      </c>
      <c r="D164" s="91">
        <f>IF(A164="","",I163)</f>
        <v/>
      </c>
      <c r="E164" s="92">
        <f>IF(A164="","",IF(A164&lt;='2. Khoản vay'!$C$13,'2. Khoản vay'!$C$12,'2. Khoản vay'!$C$14))</f>
        <v/>
      </c>
      <c r="F164" s="91">
        <f>IF(A164="","",IF(A164='2. Khoản vay'!$C$18,D164,'2. Khoản vay'!$C$19))</f>
        <v/>
      </c>
      <c r="G164" s="91">
        <f>IF(A164="","",ROUND(D164*E164/12,0))</f>
        <v/>
      </c>
      <c r="H164" s="93">
        <f>IF(A164="","",F164+G164)</f>
        <v/>
      </c>
      <c r="I164" s="91">
        <f>IF(A164="","",D164-F164)</f>
        <v/>
      </c>
    </row>
    <row r="165" ht="15" customHeight="1" s="30">
      <c r="A165" s="89">
        <f>IF(ROW()-5&lt;='2. Khoản vay'!$C$18,ROW()-5,"")</f>
        <v/>
      </c>
      <c r="B165" s="89">
        <f>IF(A165="","",INT((A165-1)/12)+1)</f>
        <v/>
      </c>
      <c r="C165" s="90">
        <f>IF(A165="","",EDATE('2. Khoản vay'!$C$15,A165))</f>
        <v/>
      </c>
      <c r="D165" s="91">
        <f>IF(A165="","",I164)</f>
        <v/>
      </c>
      <c r="E165" s="92">
        <f>IF(A165="","",IF(A165&lt;='2. Khoản vay'!$C$13,'2. Khoản vay'!$C$12,'2. Khoản vay'!$C$14))</f>
        <v/>
      </c>
      <c r="F165" s="91">
        <f>IF(A165="","",IF(A165='2. Khoản vay'!$C$18,D165,'2. Khoản vay'!$C$19))</f>
        <v/>
      </c>
      <c r="G165" s="91">
        <f>IF(A165="","",ROUND(D165*E165/12,0))</f>
        <v/>
      </c>
      <c r="H165" s="93">
        <f>IF(A165="","",F165+G165)</f>
        <v/>
      </c>
      <c r="I165" s="91">
        <f>IF(A165="","",D165-F165)</f>
        <v/>
      </c>
    </row>
    <row r="166" ht="15" customHeight="1" s="30">
      <c r="A166" s="89">
        <f>IF(ROW()-5&lt;='2. Khoản vay'!$C$18,ROW()-5,"")</f>
        <v/>
      </c>
      <c r="B166" s="89">
        <f>IF(A166="","",INT((A166-1)/12)+1)</f>
        <v/>
      </c>
      <c r="C166" s="90">
        <f>IF(A166="","",EDATE('2. Khoản vay'!$C$15,A166))</f>
        <v/>
      </c>
      <c r="D166" s="91">
        <f>IF(A166="","",I165)</f>
        <v/>
      </c>
      <c r="E166" s="92">
        <f>IF(A166="","",IF(A166&lt;='2. Khoản vay'!$C$13,'2. Khoản vay'!$C$12,'2. Khoản vay'!$C$14))</f>
        <v/>
      </c>
      <c r="F166" s="91">
        <f>IF(A166="","",IF(A166='2. Khoản vay'!$C$18,D166,'2. Khoản vay'!$C$19))</f>
        <v/>
      </c>
      <c r="G166" s="91">
        <f>IF(A166="","",ROUND(D166*E166/12,0))</f>
        <v/>
      </c>
      <c r="H166" s="93">
        <f>IF(A166="","",F166+G166)</f>
        <v/>
      </c>
      <c r="I166" s="91">
        <f>IF(A166="","",D166-F166)</f>
        <v/>
      </c>
    </row>
    <row r="167" ht="15" customHeight="1" s="30">
      <c r="A167" s="89">
        <f>IF(ROW()-5&lt;='2. Khoản vay'!$C$18,ROW()-5,"")</f>
        <v/>
      </c>
      <c r="B167" s="89">
        <f>IF(A167="","",INT((A167-1)/12)+1)</f>
        <v/>
      </c>
      <c r="C167" s="90">
        <f>IF(A167="","",EDATE('2. Khoản vay'!$C$15,A167))</f>
        <v/>
      </c>
      <c r="D167" s="91">
        <f>IF(A167="","",I166)</f>
        <v/>
      </c>
      <c r="E167" s="92">
        <f>IF(A167="","",IF(A167&lt;='2. Khoản vay'!$C$13,'2. Khoản vay'!$C$12,'2. Khoản vay'!$C$14))</f>
        <v/>
      </c>
      <c r="F167" s="91">
        <f>IF(A167="","",IF(A167='2. Khoản vay'!$C$18,D167,'2. Khoản vay'!$C$19))</f>
        <v/>
      </c>
      <c r="G167" s="91">
        <f>IF(A167="","",ROUND(D167*E167/12,0))</f>
        <v/>
      </c>
      <c r="H167" s="93">
        <f>IF(A167="","",F167+G167)</f>
        <v/>
      </c>
      <c r="I167" s="91">
        <f>IF(A167="","",D167-F167)</f>
        <v/>
      </c>
    </row>
    <row r="168" ht="15" customHeight="1" s="30">
      <c r="A168" s="89">
        <f>IF(ROW()-5&lt;='2. Khoản vay'!$C$18,ROW()-5,"")</f>
        <v/>
      </c>
      <c r="B168" s="89">
        <f>IF(A168="","",INT((A168-1)/12)+1)</f>
        <v/>
      </c>
      <c r="C168" s="90">
        <f>IF(A168="","",EDATE('2. Khoản vay'!$C$15,A168))</f>
        <v/>
      </c>
      <c r="D168" s="91">
        <f>IF(A168="","",I167)</f>
        <v/>
      </c>
      <c r="E168" s="92">
        <f>IF(A168="","",IF(A168&lt;='2. Khoản vay'!$C$13,'2. Khoản vay'!$C$12,'2. Khoản vay'!$C$14))</f>
        <v/>
      </c>
      <c r="F168" s="91">
        <f>IF(A168="","",IF(A168='2. Khoản vay'!$C$18,D168,'2. Khoản vay'!$C$19))</f>
        <v/>
      </c>
      <c r="G168" s="91">
        <f>IF(A168="","",ROUND(D168*E168/12,0))</f>
        <v/>
      </c>
      <c r="H168" s="93">
        <f>IF(A168="","",F168+G168)</f>
        <v/>
      </c>
      <c r="I168" s="91">
        <f>IF(A168="","",D168-F168)</f>
        <v/>
      </c>
    </row>
    <row r="169" ht="15" customHeight="1" s="30">
      <c r="A169" s="89">
        <f>IF(ROW()-5&lt;='2. Khoản vay'!$C$18,ROW()-5,"")</f>
        <v/>
      </c>
      <c r="B169" s="89">
        <f>IF(A169="","",INT((A169-1)/12)+1)</f>
        <v/>
      </c>
      <c r="C169" s="90">
        <f>IF(A169="","",EDATE('2. Khoản vay'!$C$15,A169))</f>
        <v/>
      </c>
      <c r="D169" s="91">
        <f>IF(A169="","",I168)</f>
        <v/>
      </c>
      <c r="E169" s="92">
        <f>IF(A169="","",IF(A169&lt;='2. Khoản vay'!$C$13,'2. Khoản vay'!$C$12,'2. Khoản vay'!$C$14))</f>
        <v/>
      </c>
      <c r="F169" s="91">
        <f>IF(A169="","",IF(A169='2. Khoản vay'!$C$18,D169,'2. Khoản vay'!$C$19))</f>
        <v/>
      </c>
      <c r="G169" s="91">
        <f>IF(A169="","",ROUND(D169*E169/12,0))</f>
        <v/>
      </c>
      <c r="H169" s="93">
        <f>IF(A169="","",F169+G169)</f>
        <v/>
      </c>
      <c r="I169" s="91">
        <f>IF(A169="","",D169-F169)</f>
        <v/>
      </c>
    </row>
    <row r="170" ht="15" customHeight="1" s="30">
      <c r="A170" s="89">
        <f>IF(ROW()-5&lt;='2. Khoản vay'!$C$18,ROW()-5,"")</f>
        <v/>
      </c>
      <c r="B170" s="89">
        <f>IF(A170="","",INT((A170-1)/12)+1)</f>
        <v/>
      </c>
      <c r="C170" s="90">
        <f>IF(A170="","",EDATE('2. Khoản vay'!$C$15,A170))</f>
        <v/>
      </c>
      <c r="D170" s="91">
        <f>IF(A170="","",I169)</f>
        <v/>
      </c>
      <c r="E170" s="92">
        <f>IF(A170="","",IF(A170&lt;='2. Khoản vay'!$C$13,'2. Khoản vay'!$C$12,'2. Khoản vay'!$C$14))</f>
        <v/>
      </c>
      <c r="F170" s="91">
        <f>IF(A170="","",IF(A170='2. Khoản vay'!$C$18,D170,'2. Khoản vay'!$C$19))</f>
        <v/>
      </c>
      <c r="G170" s="91">
        <f>IF(A170="","",ROUND(D170*E170/12,0))</f>
        <v/>
      </c>
      <c r="H170" s="93">
        <f>IF(A170="","",F170+G170)</f>
        <v/>
      </c>
      <c r="I170" s="91">
        <f>IF(A170="","",D170-F170)</f>
        <v/>
      </c>
    </row>
    <row r="171" ht="15" customHeight="1" s="30">
      <c r="A171" s="89">
        <f>IF(ROW()-5&lt;='2. Khoản vay'!$C$18,ROW()-5,"")</f>
        <v/>
      </c>
      <c r="B171" s="89">
        <f>IF(A171="","",INT((A171-1)/12)+1)</f>
        <v/>
      </c>
      <c r="C171" s="90">
        <f>IF(A171="","",EDATE('2. Khoản vay'!$C$15,A171))</f>
        <v/>
      </c>
      <c r="D171" s="91">
        <f>IF(A171="","",I170)</f>
        <v/>
      </c>
      <c r="E171" s="92">
        <f>IF(A171="","",IF(A171&lt;='2. Khoản vay'!$C$13,'2. Khoản vay'!$C$12,'2. Khoản vay'!$C$14))</f>
        <v/>
      </c>
      <c r="F171" s="91">
        <f>IF(A171="","",IF(A171='2. Khoản vay'!$C$18,D171,'2. Khoản vay'!$C$19))</f>
        <v/>
      </c>
      <c r="G171" s="91">
        <f>IF(A171="","",ROUND(D171*E171/12,0))</f>
        <v/>
      </c>
      <c r="H171" s="93">
        <f>IF(A171="","",F171+G171)</f>
        <v/>
      </c>
      <c r="I171" s="91">
        <f>IF(A171="","",D171-F171)</f>
        <v/>
      </c>
    </row>
    <row r="172" ht="15" customHeight="1" s="30">
      <c r="A172" s="89">
        <f>IF(ROW()-5&lt;='2. Khoản vay'!$C$18,ROW()-5,"")</f>
        <v/>
      </c>
      <c r="B172" s="89">
        <f>IF(A172="","",INT((A172-1)/12)+1)</f>
        <v/>
      </c>
      <c r="C172" s="90">
        <f>IF(A172="","",EDATE('2. Khoản vay'!$C$15,A172))</f>
        <v/>
      </c>
      <c r="D172" s="91">
        <f>IF(A172="","",I171)</f>
        <v/>
      </c>
      <c r="E172" s="92">
        <f>IF(A172="","",IF(A172&lt;='2. Khoản vay'!$C$13,'2. Khoản vay'!$C$12,'2. Khoản vay'!$C$14))</f>
        <v/>
      </c>
      <c r="F172" s="91">
        <f>IF(A172="","",IF(A172='2. Khoản vay'!$C$18,D172,'2. Khoản vay'!$C$19))</f>
        <v/>
      </c>
      <c r="G172" s="91">
        <f>IF(A172="","",ROUND(D172*E172/12,0))</f>
        <v/>
      </c>
      <c r="H172" s="93">
        <f>IF(A172="","",F172+G172)</f>
        <v/>
      </c>
      <c r="I172" s="91">
        <f>IF(A172="","",D172-F172)</f>
        <v/>
      </c>
    </row>
    <row r="173" ht="15" customHeight="1" s="30">
      <c r="A173" s="89">
        <f>IF(ROW()-5&lt;='2. Khoản vay'!$C$18,ROW()-5,"")</f>
        <v/>
      </c>
      <c r="B173" s="89">
        <f>IF(A173="","",INT((A173-1)/12)+1)</f>
        <v/>
      </c>
      <c r="C173" s="90">
        <f>IF(A173="","",EDATE('2. Khoản vay'!$C$15,A173))</f>
        <v/>
      </c>
      <c r="D173" s="91">
        <f>IF(A173="","",I172)</f>
        <v/>
      </c>
      <c r="E173" s="92">
        <f>IF(A173="","",IF(A173&lt;='2. Khoản vay'!$C$13,'2. Khoản vay'!$C$12,'2. Khoản vay'!$C$14))</f>
        <v/>
      </c>
      <c r="F173" s="91">
        <f>IF(A173="","",IF(A173='2. Khoản vay'!$C$18,D173,'2. Khoản vay'!$C$19))</f>
        <v/>
      </c>
      <c r="G173" s="91">
        <f>IF(A173="","",ROUND(D173*E173/12,0))</f>
        <v/>
      </c>
      <c r="H173" s="93">
        <f>IF(A173="","",F173+G173)</f>
        <v/>
      </c>
      <c r="I173" s="91">
        <f>IF(A173="","",D173-F173)</f>
        <v/>
      </c>
    </row>
    <row r="174" ht="15" customHeight="1" s="30">
      <c r="A174" s="89">
        <f>IF(ROW()-5&lt;='2. Khoản vay'!$C$18,ROW()-5,"")</f>
        <v/>
      </c>
      <c r="B174" s="89">
        <f>IF(A174="","",INT((A174-1)/12)+1)</f>
        <v/>
      </c>
      <c r="C174" s="90">
        <f>IF(A174="","",EDATE('2. Khoản vay'!$C$15,A174))</f>
        <v/>
      </c>
      <c r="D174" s="91">
        <f>IF(A174="","",I173)</f>
        <v/>
      </c>
      <c r="E174" s="92">
        <f>IF(A174="","",IF(A174&lt;='2. Khoản vay'!$C$13,'2. Khoản vay'!$C$12,'2. Khoản vay'!$C$14))</f>
        <v/>
      </c>
      <c r="F174" s="91">
        <f>IF(A174="","",IF(A174='2. Khoản vay'!$C$18,D174,'2. Khoản vay'!$C$19))</f>
        <v/>
      </c>
      <c r="G174" s="91">
        <f>IF(A174="","",ROUND(D174*E174/12,0))</f>
        <v/>
      </c>
      <c r="H174" s="93">
        <f>IF(A174="","",F174+G174)</f>
        <v/>
      </c>
      <c r="I174" s="91">
        <f>IF(A174="","",D174-F174)</f>
        <v/>
      </c>
    </row>
    <row r="175" ht="15" customHeight="1" s="30">
      <c r="A175" s="89">
        <f>IF(ROW()-5&lt;='2. Khoản vay'!$C$18,ROW()-5,"")</f>
        <v/>
      </c>
      <c r="B175" s="89">
        <f>IF(A175="","",INT((A175-1)/12)+1)</f>
        <v/>
      </c>
      <c r="C175" s="90">
        <f>IF(A175="","",EDATE('2. Khoản vay'!$C$15,A175))</f>
        <v/>
      </c>
      <c r="D175" s="91">
        <f>IF(A175="","",I174)</f>
        <v/>
      </c>
      <c r="E175" s="92">
        <f>IF(A175="","",IF(A175&lt;='2. Khoản vay'!$C$13,'2. Khoản vay'!$C$12,'2. Khoản vay'!$C$14))</f>
        <v/>
      </c>
      <c r="F175" s="91">
        <f>IF(A175="","",IF(A175='2. Khoản vay'!$C$18,D175,'2. Khoản vay'!$C$19))</f>
        <v/>
      </c>
      <c r="G175" s="91">
        <f>IF(A175="","",ROUND(D175*E175/12,0))</f>
        <v/>
      </c>
      <c r="H175" s="93">
        <f>IF(A175="","",F175+G175)</f>
        <v/>
      </c>
      <c r="I175" s="91">
        <f>IF(A175="","",D175-F175)</f>
        <v/>
      </c>
    </row>
    <row r="176" ht="15" customHeight="1" s="30">
      <c r="A176" s="89">
        <f>IF(ROW()-5&lt;='2. Khoản vay'!$C$18,ROW()-5,"")</f>
        <v/>
      </c>
      <c r="B176" s="89">
        <f>IF(A176="","",INT((A176-1)/12)+1)</f>
        <v/>
      </c>
      <c r="C176" s="90">
        <f>IF(A176="","",EDATE('2. Khoản vay'!$C$15,A176))</f>
        <v/>
      </c>
      <c r="D176" s="91">
        <f>IF(A176="","",I175)</f>
        <v/>
      </c>
      <c r="E176" s="92">
        <f>IF(A176="","",IF(A176&lt;='2. Khoản vay'!$C$13,'2. Khoản vay'!$C$12,'2. Khoản vay'!$C$14))</f>
        <v/>
      </c>
      <c r="F176" s="91">
        <f>IF(A176="","",IF(A176='2. Khoản vay'!$C$18,D176,'2. Khoản vay'!$C$19))</f>
        <v/>
      </c>
      <c r="G176" s="91">
        <f>IF(A176="","",ROUND(D176*E176/12,0))</f>
        <v/>
      </c>
      <c r="H176" s="93">
        <f>IF(A176="","",F176+G176)</f>
        <v/>
      </c>
      <c r="I176" s="91">
        <f>IF(A176="","",D176-F176)</f>
        <v/>
      </c>
    </row>
    <row r="177" ht="15" customHeight="1" s="30">
      <c r="A177" s="89">
        <f>IF(ROW()-5&lt;='2. Khoản vay'!$C$18,ROW()-5,"")</f>
        <v/>
      </c>
      <c r="B177" s="89">
        <f>IF(A177="","",INT((A177-1)/12)+1)</f>
        <v/>
      </c>
      <c r="C177" s="90">
        <f>IF(A177="","",EDATE('2. Khoản vay'!$C$15,A177))</f>
        <v/>
      </c>
      <c r="D177" s="91">
        <f>IF(A177="","",I176)</f>
        <v/>
      </c>
      <c r="E177" s="92">
        <f>IF(A177="","",IF(A177&lt;='2. Khoản vay'!$C$13,'2. Khoản vay'!$C$12,'2. Khoản vay'!$C$14))</f>
        <v/>
      </c>
      <c r="F177" s="91">
        <f>IF(A177="","",IF(A177='2. Khoản vay'!$C$18,D177,'2. Khoản vay'!$C$19))</f>
        <v/>
      </c>
      <c r="G177" s="91">
        <f>IF(A177="","",ROUND(D177*E177/12,0))</f>
        <v/>
      </c>
      <c r="H177" s="93">
        <f>IF(A177="","",F177+G177)</f>
        <v/>
      </c>
      <c r="I177" s="91">
        <f>IF(A177="","",D177-F177)</f>
        <v/>
      </c>
    </row>
    <row r="178" ht="15" customHeight="1" s="30">
      <c r="A178" s="89">
        <f>IF(ROW()-5&lt;='2. Khoản vay'!$C$18,ROW()-5,"")</f>
        <v/>
      </c>
      <c r="B178" s="89">
        <f>IF(A178="","",INT((A178-1)/12)+1)</f>
        <v/>
      </c>
      <c r="C178" s="90">
        <f>IF(A178="","",EDATE('2. Khoản vay'!$C$15,A178))</f>
        <v/>
      </c>
      <c r="D178" s="91">
        <f>IF(A178="","",I177)</f>
        <v/>
      </c>
      <c r="E178" s="92">
        <f>IF(A178="","",IF(A178&lt;='2. Khoản vay'!$C$13,'2. Khoản vay'!$C$12,'2. Khoản vay'!$C$14))</f>
        <v/>
      </c>
      <c r="F178" s="91">
        <f>IF(A178="","",IF(A178='2. Khoản vay'!$C$18,D178,'2. Khoản vay'!$C$19))</f>
        <v/>
      </c>
      <c r="G178" s="91">
        <f>IF(A178="","",ROUND(D178*E178/12,0))</f>
        <v/>
      </c>
      <c r="H178" s="93">
        <f>IF(A178="","",F178+G178)</f>
        <v/>
      </c>
      <c r="I178" s="91">
        <f>IF(A178="","",D178-F178)</f>
        <v/>
      </c>
    </row>
    <row r="179" ht="15" customHeight="1" s="30">
      <c r="A179" s="89">
        <f>IF(ROW()-5&lt;='2. Khoản vay'!$C$18,ROW()-5,"")</f>
        <v/>
      </c>
      <c r="B179" s="89">
        <f>IF(A179="","",INT((A179-1)/12)+1)</f>
        <v/>
      </c>
      <c r="C179" s="90">
        <f>IF(A179="","",EDATE('2. Khoản vay'!$C$15,A179))</f>
        <v/>
      </c>
      <c r="D179" s="91">
        <f>IF(A179="","",I178)</f>
        <v/>
      </c>
      <c r="E179" s="92">
        <f>IF(A179="","",IF(A179&lt;='2. Khoản vay'!$C$13,'2. Khoản vay'!$C$12,'2. Khoản vay'!$C$14))</f>
        <v/>
      </c>
      <c r="F179" s="91">
        <f>IF(A179="","",IF(A179='2. Khoản vay'!$C$18,D179,'2. Khoản vay'!$C$19))</f>
        <v/>
      </c>
      <c r="G179" s="91">
        <f>IF(A179="","",ROUND(D179*E179/12,0))</f>
        <v/>
      </c>
      <c r="H179" s="93">
        <f>IF(A179="","",F179+G179)</f>
        <v/>
      </c>
      <c r="I179" s="91">
        <f>IF(A179="","",D179-F179)</f>
        <v/>
      </c>
    </row>
    <row r="180" ht="15" customHeight="1" s="30">
      <c r="A180" s="89">
        <f>IF(ROW()-5&lt;='2. Khoản vay'!$C$18,ROW()-5,"")</f>
        <v/>
      </c>
      <c r="B180" s="89">
        <f>IF(A180="","",INT((A180-1)/12)+1)</f>
        <v/>
      </c>
      <c r="C180" s="90">
        <f>IF(A180="","",EDATE('2. Khoản vay'!$C$15,A180))</f>
        <v/>
      </c>
      <c r="D180" s="91">
        <f>IF(A180="","",I179)</f>
        <v/>
      </c>
      <c r="E180" s="92">
        <f>IF(A180="","",IF(A180&lt;='2. Khoản vay'!$C$13,'2. Khoản vay'!$C$12,'2. Khoản vay'!$C$14))</f>
        <v/>
      </c>
      <c r="F180" s="91">
        <f>IF(A180="","",IF(A180='2. Khoản vay'!$C$18,D180,'2. Khoản vay'!$C$19))</f>
        <v/>
      </c>
      <c r="G180" s="91">
        <f>IF(A180="","",ROUND(D180*E180/12,0))</f>
        <v/>
      </c>
      <c r="H180" s="93">
        <f>IF(A180="","",F180+G180)</f>
        <v/>
      </c>
      <c r="I180" s="91">
        <f>IF(A180="","",D180-F180)</f>
        <v/>
      </c>
    </row>
    <row r="181" ht="15" customHeight="1" s="30">
      <c r="A181" s="89">
        <f>IF(ROW()-5&lt;='2. Khoản vay'!$C$18,ROW()-5,"")</f>
        <v/>
      </c>
      <c r="B181" s="89">
        <f>IF(A181="","",INT((A181-1)/12)+1)</f>
        <v/>
      </c>
      <c r="C181" s="90">
        <f>IF(A181="","",EDATE('2. Khoản vay'!$C$15,A181))</f>
        <v/>
      </c>
      <c r="D181" s="91">
        <f>IF(A181="","",I180)</f>
        <v/>
      </c>
      <c r="E181" s="92">
        <f>IF(A181="","",IF(A181&lt;='2. Khoản vay'!$C$13,'2. Khoản vay'!$C$12,'2. Khoản vay'!$C$14))</f>
        <v/>
      </c>
      <c r="F181" s="91">
        <f>IF(A181="","",IF(A181='2. Khoản vay'!$C$18,D181,'2. Khoản vay'!$C$19))</f>
        <v/>
      </c>
      <c r="G181" s="91">
        <f>IF(A181="","",ROUND(D181*E181/12,0))</f>
        <v/>
      </c>
      <c r="H181" s="93">
        <f>IF(A181="","",F181+G181)</f>
        <v/>
      </c>
      <c r="I181" s="91">
        <f>IF(A181="","",D181-F181)</f>
        <v/>
      </c>
    </row>
    <row r="182" ht="15" customHeight="1" s="30">
      <c r="A182" s="89">
        <f>IF(ROW()-5&lt;='2. Khoản vay'!$C$18,ROW()-5,"")</f>
        <v/>
      </c>
      <c r="B182" s="89">
        <f>IF(A182="","",INT((A182-1)/12)+1)</f>
        <v/>
      </c>
      <c r="C182" s="90">
        <f>IF(A182="","",EDATE('2. Khoản vay'!$C$15,A182))</f>
        <v/>
      </c>
      <c r="D182" s="91">
        <f>IF(A182="","",I181)</f>
        <v/>
      </c>
      <c r="E182" s="92">
        <f>IF(A182="","",IF(A182&lt;='2. Khoản vay'!$C$13,'2. Khoản vay'!$C$12,'2. Khoản vay'!$C$14))</f>
        <v/>
      </c>
      <c r="F182" s="91">
        <f>IF(A182="","",IF(A182='2. Khoản vay'!$C$18,D182,'2. Khoản vay'!$C$19))</f>
        <v/>
      </c>
      <c r="G182" s="91">
        <f>IF(A182="","",ROUND(D182*E182/12,0))</f>
        <v/>
      </c>
      <c r="H182" s="93">
        <f>IF(A182="","",F182+G182)</f>
        <v/>
      </c>
      <c r="I182" s="91">
        <f>IF(A182="","",D182-F182)</f>
        <v/>
      </c>
    </row>
    <row r="183" ht="15" customHeight="1" s="30">
      <c r="A183" s="89">
        <f>IF(ROW()-5&lt;='2. Khoản vay'!$C$18,ROW()-5,"")</f>
        <v/>
      </c>
      <c r="B183" s="89">
        <f>IF(A183="","",INT((A183-1)/12)+1)</f>
        <v/>
      </c>
      <c r="C183" s="90">
        <f>IF(A183="","",EDATE('2. Khoản vay'!$C$15,A183))</f>
        <v/>
      </c>
      <c r="D183" s="91">
        <f>IF(A183="","",I182)</f>
        <v/>
      </c>
      <c r="E183" s="92">
        <f>IF(A183="","",IF(A183&lt;='2. Khoản vay'!$C$13,'2. Khoản vay'!$C$12,'2. Khoản vay'!$C$14))</f>
        <v/>
      </c>
      <c r="F183" s="91">
        <f>IF(A183="","",IF(A183='2. Khoản vay'!$C$18,D183,'2. Khoản vay'!$C$19))</f>
        <v/>
      </c>
      <c r="G183" s="91">
        <f>IF(A183="","",ROUND(D183*E183/12,0))</f>
        <v/>
      </c>
      <c r="H183" s="93">
        <f>IF(A183="","",F183+G183)</f>
        <v/>
      </c>
      <c r="I183" s="91">
        <f>IF(A183="","",D183-F183)</f>
        <v/>
      </c>
    </row>
    <row r="184" ht="15" customHeight="1" s="30">
      <c r="A184" s="89">
        <f>IF(ROW()-5&lt;='2. Khoản vay'!$C$18,ROW()-5,"")</f>
        <v/>
      </c>
      <c r="B184" s="89">
        <f>IF(A184="","",INT((A184-1)/12)+1)</f>
        <v/>
      </c>
      <c r="C184" s="90">
        <f>IF(A184="","",EDATE('2. Khoản vay'!$C$15,A184))</f>
        <v/>
      </c>
      <c r="D184" s="91">
        <f>IF(A184="","",I183)</f>
        <v/>
      </c>
      <c r="E184" s="92">
        <f>IF(A184="","",IF(A184&lt;='2. Khoản vay'!$C$13,'2. Khoản vay'!$C$12,'2. Khoản vay'!$C$14))</f>
        <v/>
      </c>
      <c r="F184" s="91">
        <f>IF(A184="","",IF(A184='2. Khoản vay'!$C$18,D184,'2. Khoản vay'!$C$19))</f>
        <v/>
      </c>
      <c r="G184" s="91">
        <f>IF(A184="","",ROUND(D184*E184/12,0))</f>
        <v/>
      </c>
      <c r="H184" s="93">
        <f>IF(A184="","",F184+G184)</f>
        <v/>
      </c>
      <c r="I184" s="91">
        <f>IF(A184="","",D184-F184)</f>
        <v/>
      </c>
    </row>
    <row r="185" ht="15" customHeight="1" s="30">
      <c r="A185" s="89">
        <f>IF(ROW()-5&lt;='2. Khoản vay'!$C$18,ROW()-5,"")</f>
        <v/>
      </c>
      <c r="B185" s="89">
        <f>IF(A185="","",INT((A185-1)/12)+1)</f>
        <v/>
      </c>
      <c r="C185" s="90">
        <f>IF(A185="","",EDATE('2. Khoản vay'!$C$15,A185))</f>
        <v/>
      </c>
      <c r="D185" s="91">
        <f>IF(A185="","",I184)</f>
        <v/>
      </c>
      <c r="E185" s="92">
        <f>IF(A185="","",IF(A185&lt;='2. Khoản vay'!$C$13,'2. Khoản vay'!$C$12,'2. Khoản vay'!$C$14))</f>
        <v/>
      </c>
      <c r="F185" s="91">
        <f>IF(A185="","",IF(A185='2. Khoản vay'!$C$18,D185,'2. Khoản vay'!$C$19))</f>
        <v/>
      </c>
      <c r="G185" s="91">
        <f>IF(A185="","",ROUND(D185*E185/12,0))</f>
        <v/>
      </c>
      <c r="H185" s="93">
        <f>IF(A185="","",F185+G185)</f>
        <v/>
      </c>
      <c r="I185" s="91">
        <f>IF(A185="","",D185-F185)</f>
        <v/>
      </c>
    </row>
    <row r="186" ht="15" customHeight="1" s="30">
      <c r="A186" s="89">
        <f>IF(ROW()-5&lt;='2. Khoản vay'!$C$18,ROW()-5,"")</f>
        <v/>
      </c>
      <c r="B186" s="89">
        <f>IF(A186="","",INT((A186-1)/12)+1)</f>
        <v/>
      </c>
      <c r="C186" s="90">
        <f>IF(A186="","",EDATE('2. Khoản vay'!$C$15,A186))</f>
        <v/>
      </c>
      <c r="D186" s="91">
        <f>IF(A186="","",I185)</f>
        <v/>
      </c>
      <c r="E186" s="92">
        <f>IF(A186="","",IF(A186&lt;='2. Khoản vay'!$C$13,'2. Khoản vay'!$C$12,'2. Khoản vay'!$C$14))</f>
        <v/>
      </c>
      <c r="F186" s="91">
        <f>IF(A186="","",IF(A186='2. Khoản vay'!$C$18,D186,'2. Khoản vay'!$C$19))</f>
        <v/>
      </c>
      <c r="G186" s="91">
        <f>IF(A186="","",ROUND(D186*E186/12,0))</f>
        <v/>
      </c>
      <c r="H186" s="93">
        <f>IF(A186="","",F186+G186)</f>
        <v/>
      </c>
      <c r="I186" s="91">
        <f>IF(A186="","",D186-F186)</f>
        <v/>
      </c>
    </row>
    <row r="187" ht="15" customHeight="1" s="30">
      <c r="A187" s="89">
        <f>IF(ROW()-5&lt;='2. Khoản vay'!$C$18,ROW()-5,"")</f>
        <v/>
      </c>
      <c r="B187" s="89">
        <f>IF(A187="","",INT((A187-1)/12)+1)</f>
        <v/>
      </c>
      <c r="C187" s="90">
        <f>IF(A187="","",EDATE('2. Khoản vay'!$C$15,A187))</f>
        <v/>
      </c>
      <c r="D187" s="91">
        <f>IF(A187="","",I186)</f>
        <v/>
      </c>
      <c r="E187" s="92">
        <f>IF(A187="","",IF(A187&lt;='2. Khoản vay'!$C$13,'2. Khoản vay'!$C$12,'2. Khoản vay'!$C$14))</f>
        <v/>
      </c>
      <c r="F187" s="91">
        <f>IF(A187="","",IF(A187='2. Khoản vay'!$C$18,D187,'2. Khoản vay'!$C$19))</f>
        <v/>
      </c>
      <c r="G187" s="91">
        <f>IF(A187="","",ROUND(D187*E187/12,0))</f>
        <v/>
      </c>
      <c r="H187" s="93">
        <f>IF(A187="","",F187+G187)</f>
        <v/>
      </c>
      <c r="I187" s="91">
        <f>IF(A187="","",D187-F187)</f>
        <v/>
      </c>
    </row>
    <row r="188" ht="15" customHeight="1" s="30">
      <c r="A188" s="89">
        <f>IF(ROW()-5&lt;='2. Khoản vay'!$C$18,ROW()-5,"")</f>
        <v/>
      </c>
      <c r="B188" s="89">
        <f>IF(A188="","",INT((A188-1)/12)+1)</f>
        <v/>
      </c>
      <c r="C188" s="90">
        <f>IF(A188="","",EDATE('2. Khoản vay'!$C$15,A188))</f>
        <v/>
      </c>
      <c r="D188" s="91">
        <f>IF(A188="","",I187)</f>
        <v/>
      </c>
      <c r="E188" s="92">
        <f>IF(A188="","",IF(A188&lt;='2. Khoản vay'!$C$13,'2. Khoản vay'!$C$12,'2. Khoản vay'!$C$14))</f>
        <v/>
      </c>
      <c r="F188" s="91">
        <f>IF(A188="","",IF(A188='2. Khoản vay'!$C$18,D188,'2. Khoản vay'!$C$19))</f>
        <v/>
      </c>
      <c r="G188" s="91">
        <f>IF(A188="","",ROUND(D188*E188/12,0))</f>
        <v/>
      </c>
      <c r="H188" s="93">
        <f>IF(A188="","",F188+G188)</f>
        <v/>
      </c>
      <c r="I188" s="91">
        <f>IF(A188="","",D188-F188)</f>
        <v/>
      </c>
    </row>
    <row r="189" ht="15" customHeight="1" s="30">
      <c r="A189" s="89">
        <f>IF(ROW()-5&lt;='2. Khoản vay'!$C$18,ROW()-5,"")</f>
        <v/>
      </c>
      <c r="B189" s="89">
        <f>IF(A189="","",INT((A189-1)/12)+1)</f>
        <v/>
      </c>
      <c r="C189" s="90">
        <f>IF(A189="","",EDATE('2. Khoản vay'!$C$15,A189))</f>
        <v/>
      </c>
      <c r="D189" s="91">
        <f>IF(A189="","",I188)</f>
        <v/>
      </c>
      <c r="E189" s="92">
        <f>IF(A189="","",IF(A189&lt;='2. Khoản vay'!$C$13,'2. Khoản vay'!$C$12,'2. Khoản vay'!$C$14))</f>
        <v/>
      </c>
      <c r="F189" s="91">
        <f>IF(A189="","",IF(A189='2. Khoản vay'!$C$18,D189,'2. Khoản vay'!$C$19))</f>
        <v/>
      </c>
      <c r="G189" s="91">
        <f>IF(A189="","",ROUND(D189*E189/12,0))</f>
        <v/>
      </c>
      <c r="H189" s="93">
        <f>IF(A189="","",F189+G189)</f>
        <v/>
      </c>
      <c r="I189" s="91">
        <f>IF(A189="","",D189-F189)</f>
        <v/>
      </c>
    </row>
    <row r="190" ht="15" customHeight="1" s="30">
      <c r="A190" s="89">
        <f>IF(ROW()-5&lt;='2. Khoản vay'!$C$18,ROW()-5,"")</f>
        <v/>
      </c>
      <c r="B190" s="89">
        <f>IF(A190="","",INT((A190-1)/12)+1)</f>
        <v/>
      </c>
      <c r="C190" s="90">
        <f>IF(A190="","",EDATE('2. Khoản vay'!$C$15,A190))</f>
        <v/>
      </c>
      <c r="D190" s="91">
        <f>IF(A190="","",I189)</f>
        <v/>
      </c>
      <c r="E190" s="92">
        <f>IF(A190="","",IF(A190&lt;='2. Khoản vay'!$C$13,'2. Khoản vay'!$C$12,'2. Khoản vay'!$C$14))</f>
        <v/>
      </c>
      <c r="F190" s="91">
        <f>IF(A190="","",IF(A190='2. Khoản vay'!$C$18,D190,'2. Khoản vay'!$C$19))</f>
        <v/>
      </c>
      <c r="G190" s="91">
        <f>IF(A190="","",ROUND(D190*E190/12,0))</f>
        <v/>
      </c>
      <c r="H190" s="93">
        <f>IF(A190="","",F190+G190)</f>
        <v/>
      </c>
      <c r="I190" s="91">
        <f>IF(A190="","",D190-F190)</f>
        <v/>
      </c>
    </row>
    <row r="191" ht="15" customHeight="1" s="30">
      <c r="A191" s="89">
        <f>IF(ROW()-5&lt;='2. Khoản vay'!$C$18,ROW()-5,"")</f>
        <v/>
      </c>
      <c r="B191" s="89">
        <f>IF(A191="","",INT((A191-1)/12)+1)</f>
        <v/>
      </c>
      <c r="C191" s="90">
        <f>IF(A191="","",EDATE('2. Khoản vay'!$C$15,A191))</f>
        <v/>
      </c>
      <c r="D191" s="91">
        <f>IF(A191="","",I190)</f>
        <v/>
      </c>
      <c r="E191" s="92">
        <f>IF(A191="","",IF(A191&lt;='2. Khoản vay'!$C$13,'2. Khoản vay'!$C$12,'2. Khoản vay'!$C$14))</f>
        <v/>
      </c>
      <c r="F191" s="91">
        <f>IF(A191="","",IF(A191='2. Khoản vay'!$C$18,D191,'2. Khoản vay'!$C$19))</f>
        <v/>
      </c>
      <c r="G191" s="91">
        <f>IF(A191="","",ROUND(D191*E191/12,0))</f>
        <v/>
      </c>
      <c r="H191" s="93">
        <f>IF(A191="","",F191+G191)</f>
        <v/>
      </c>
      <c r="I191" s="91">
        <f>IF(A191="","",D191-F191)</f>
        <v/>
      </c>
    </row>
    <row r="192" ht="15" customHeight="1" s="30">
      <c r="A192" s="89">
        <f>IF(ROW()-5&lt;='2. Khoản vay'!$C$18,ROW()-5,"")</f>
        <v/>
      </c>
      <c r="B192" s="89">
        <f>IF(A192="","",INT((A192-1)/12)+1)</f>
        <v/>
      </c>
      <c r="C192" s="90">
        <f>IF(A192="","",EDATE('2. Khoản vay'!$C$15,A192))</f>
        <v/>
      </c>
      <c r="D192" s="91">
        <f>IF(A192="","",I191)</f>
        <v/>
      </c>
      <c r="E192" s="92">
        <f>IF(A192="","",IF(A192&lt;='2. Khoản vay'!$C$13,'2. Khoản vay'!$C$12,'2. Khoản vay'!$C$14))</f>
        <v/>
      </c>
      <c r="F192" s="91">
        <f>IF(A192="","",IF(A192='2. Khoản vay'!$C$18,D192,'2. Khoản vay'!$C$19))</f>
        <v/>
      </c>
      <c r="G192" s="91">
        <f>IF(A192="","",ROUND(D192*E192/12,0))</f>
        <v/>
      </c>
      <c r="H192" s="93">
        <f>IF(A192="","",F192+G192)</f>
        <v/>
      </c>
      <c r="I192" s="91">
        <f>IF(A192="","",D192-F192)</f>
        <v/>
      </c>
    </row>
    <row r="193" ht="15" customHeight="1" s="30">
      <c r="A193" s="89">
        <f>IF(ROW()-5&lt;='2. Khoản vay'!$C$18,ROW()-5,"")</f>
        <v/>
      </c>
      <c r="B193" s="89">
        <f>IF(A193="","",INT((A193-1)/12)+1)</f>
        <v/>
      </c>
      <c r="C193" s="90">
        <f>IF(A193="","",EDATE('2. Khoản vay'!$C$15,A193))</f>
        <v/>
      </c>
      <c r="D193" s="91">
        <f>IF(A193="","",I192)</f>
        <v/>
      </c>
      <c r="E193" s="92">
        <f>IF(A193="","",IF(A193&lt;='2. Khoản vay'!$C$13,'2. Khoản vay'!$C$12,'2. Khoản vay'!$C$14))</f>
        <v/>
      </c>
      <c r="F193" s="91">
        <f>IF(A193="","",IF(A193='2. Khoản vay'!$C$18,D193,'2. Khoản vay'!$C$19))</f>
        <v/>
      </c>
      <c r="G193" s="91">
        <f>IF(A193="","",ROUND(D193*E193/12,0))</f>
        <v/>
      </c>
      <c r="H193" s="93">
        <f>IF(A193="","",F193+G193)</f>
        <v/>
      </c>
      <c r="I193" s="91">
        <f>IF(A193="","",D193-F193)</f>
        <v/>
      </c>
    </row>
    <row r="194" ht="15" customHeight="1" s="30">
      <c r="A194" s="89">
        <f>IF(ROW()-5&lt;='2. Khoản vay'!$C$18,ROW()-5,"")</f>
        <v/>
      </c>
      <c r="B194" s="89">
        <f>IF(A194="","",INT((A194-1)/12)+1)</f>
        <v/>
      </c>
      <c r="C194" s="90">
        <f>IF(A194="","",EDATE('2. Khoản vay'!$C$15,A194))</f>
        <v/>
      </c>
      <c r="D194" s="91">
        <f>IF(A194="","",I193)</f>
        <v/>
      </c>
      <c r="E194" s="92">
        <f>IF(A194="","",IF(A194&lt;='2. Khoản vay'!$C$13,'2. Khoản vay'!$C$12,'2. Khoản vay'!$C$14))</f>
        <v/>
      </c>
      <c r="F194" s="91">
        <f>IF(A194="","",IF(A194='2. Khoản vay'!$C$18,D194,'2. Khoản vay'!$C$19))</f>
        <v/>
      </c>
      <c r="G194" s="91">
        <f>IF(A194="","",ROUND(D194*E194/12,0))</f>
        <v/>
      </c>
      <c r="H194" s="93">
        <f>IF(A194="","",F194+G194)</f>
        <v/>
      </c>
      <c r="I194" s="91">
        <f>IF(A194="","",D194-F194)</f>
        <v/>
      </c>
    </row>
    <row r="195" ht="15" customHeight="1" s="30">
      <c r="A195" s="89">
        <f>IF(ROW()-5&lt;='2. Khoản vay'!$C$18,ROW()-5,"")</f>
        <v/>
      </c>
      <c r="B195" s="89">
        <f>IF(A195="","",INT((A195-1)/12)+1)</f>
        <v/>
      </c>
      <c r="C195" s="90">
        <f>IF(A195="","",EDATE('2. Khoản vay'!$C$15,A195))</f>
        <v/>
      </c>
      <c r="D195" s="91">
        <f>IF(A195="","",I194)</f>
        <v/>
      </c>
      <c r="E195" s="92">
        <f>IF(A195="","",IF(A195&lt;='2. Khoản vay'!$C$13,'2. Khoản vay'!$C$12,'2. Khoản vay'!$C$14))</f>
        <v/>
      </c>
      <c r="F195" s="91">
        <f>IF(A195="","",IF(A195='2. Khoản vay'!$C$18,D195,'2. Khoản vay'!$C$19))</f>
        <v/>
      </c>
      <c r="G195" s="91">
        <f>IF(A195="","",ROUND(D195*E195/12,0))</f>
        <v/>
      </c>
      <c r="H195" s="93">
        <f>IF(A195="","",F195+G195)</f>
        <v/>
      </c>
      <c r="I195" s="91">
        <f>IF(A195="","",D195-F195)</f>
        <v/>
      </c>
    </row>
    <row r="196" ht="15" customHeight="1" s="30">
      <c r="A196" s="89">
        <f>IF(ROW()-5&lt;='2. Khoản vay'!$C$18,ROW()-5,"")</f>
        <v/>
      </c>
      <c r="B196" s="89">
        <f>IF(A196="","",INT((A196-1)/12)+1)</f>
        <v/>
      </c>
      <c r="C196" s="90">
        <f>IF(A196="","",EDATE('2. Khoản vay'!$C$15,A196))</f>
        <v/>
      </c>
      <c r="D196" s="91">
        <f>IF(A196="","",I195)</f>
        <v/>
      </c>
      <c r="E196" s="92">
        <f>IF(A196="","",IF(A196&lt;='2. Khoản vay'!$C$13,'2. Khoản vay'!$C$12,'2. Khoản vay'!$C$14))</f>
        <v/>
      </c>
      <c r="F196" s="91">
        <f>IF(A196="","",IF(A196='2. Khoản vay'!$C$18,D196,'2. Khoản vay'!$C$19))</f>
        <v/>
      </c>
      <c r="G196" s="91">
        <f>IF(A196="","",ROUND(D196*E196/12,0))</f>
        <v/>
      </c>
      <c r="H196" s="93">
        <f>IF(A196="","",F196+G196)</f>
        <v/>
      </c>
      <c r="I196" s="91">
        <f>IF(A196="","",D196-F196)</f>
        <v/>
      </c>
    </row>
    <row r="197" ht="15" customHeight="1" s="30">
      <c r="A197" s="89">
        <f>IF(ROW()-5&lt;='2. Khoản vay'!$C$18,ROW()-5,"")</f>
        <v/>
      </c>
      <c r="B197" s="89">
        <f>IF(A197="","",INT((A197-1)/12)+1)</f>
        <v/>
      </c>
      <c r="C197" s="90">
        <f>IF(A197="","",EDATE('2. Khoản vay'!$C$15,A197))</f>
        <v/>
      </c>
      <c r="D197" s="91">
        <f>IF(A197="","",I196)</f>
        <v/>
      </c>
      <c r="E197" s="92">
        <f>IF(A197="","",IF(A197&lt;='2. Khoản vay'!$C$13,'2. Khoản vay'!$C$12,'2. Khoản vay'!$C$14))</f>
        <v/>
      </c>
      <c r="F197" s="91">
        <f>IF(A197="","",IF(A197='2. Khoản vay'!$C$18,D197,'2. Khoản vay'!$C$19))</f>
        <v/>
      </c>
      <c r="G197" s="91">
        <f>IF(A197="","",ROUND(D197*E197/12,0))</f>
        <v/>
      </c>
      <c r="H197" s="93">
        <f>IF(A197="","",F197+G197)</f>
        <v/>
      </c>
      <c r="I197" s="91">
        <f>IF(A197="","",D197-F197)</f>
        <v/>
      </c>
    </row>
    <row r="198" ht="15" customHeight="1" s="30">
      <c r="A198" s="89">
        <f>IF(ROW()-5&lt;='2. Khoản vay'!$C$18,ROW()-5,"")</f>
        <v/>
      </c>
      <c r="B198" s="89">
        <f>IF(A198="","",INT((A198-1)/12)+1)</f>
        <v/>
      </c>
      <c r="C198" s="90">
        <f>IF(A198="","",EDATE('2. Khoản vay'!$C$15,A198))</f>
        <v/>
      </c>
      <c r="D198" s="91">
        <f>IF(A198="","",I197)</f>
        <v/>
      </c>
      <c r="E198" s="92">
        <f>IF(A198="","",IF(A198&lt;='2. Khoản vay'!$C$13,'2. Khoản vay'!$C$12,'2. Khoản vay'!$C$14))</f>
        <v/>
      </c>
      <c r="F198" s="91">
        <f>IF(A198="","",IF(A198='2. Khoản vay'!$C$18,D198,'2. Khoản vay'!$C$19))</f>
        <v/>
      </c>
      <c r="G198" s="91">
        <f>IF(A198="","",ROUND(D198*E198/12,0))</f>
        <v/>
      </c>
      <c r="H198" s="93">
        <f>IF(A198="","",F198+G198)</f>
        <v/>
      </c>
      <c r="I198" s="91">
        <f>IF(A198="","",D198-F198)</f>
        <v/>
      </c>
    </row>
    <row r="199" ht="15" customHeight="1" s="30">
      <c r="A199" s="89">
        <f>IF(ROW()-5&lt;='2. Khoản vay'!$C$18,ROW()-5,"")</f>
        <v/>
      </c>
      <c r="B199" s="89">
        <f>IF(A199="","",INT((A199-1)/12)+1)</f>
        <v/>
      </c>
      <c r="C199" s="90">
        <f>IF(A199="","",EDATE('2. Khoản vay'!$C$15,A199))</f>
        <v/>
      </c>
      <c r="D199" s="91">
        <f>IF(A199="","",I198)</f>
        <v/>
      </c>
      <c r="E199" s="92">
        <f>IF(A199="","",IF(A199&lt;='2. Khoản vay'!$C$13,'2. Khoản vay'!$C$12,'2. Khoản vay'!$C$14))</f>
        <v/>
      </c>
      <c r="F199" s="91">
        <f>IF(A199="","",IF(A199='2. Khoản vay'!$C$18,D199,'2. Khoản vay'!$C$19))</f>
        <v/>
      </c>
      <c r="G199" s="91">
        <f>IF(A199="","",ROUND(D199*E199/12,0))</f>
        <v/>
      </c>
      <c r="H199" s="93">
        <f>IF(A199="","",F199+G199)</f>
        <v/>
      </c>
      <c r="I199" s="91">
        <f>IF(A199="","",D199-F199)</f>
        <v/>
      </c>
    </row>
    <row r="200" ht="15" customHeight="1" s="30">
      <c r="A200" s="89">
        <f>IF(ROW()-5&lt;='2. Khoản vay'!$C$18,ROW()-5,"")</f>
        <v/>
      </c>
      <c r="B200" s="89">
        <f>IF(A200="","",INT((A200-1)/12)+1)</f>
        <v/>
      </c>
      <c r="C200" s="90">
        <f>IF(A200="","",EDATE('2. Khoản vay'!$C$15,A200))</f>
        <v/>
      </c>
      <c r="D200" s="91">
        <f>IF(A200="","",I199)</f>
        <v/>
      </c>
      <c r="E200" s="92">
        <f>IF(A200="","",IF(A200&lt;='2. Khoản vay'!$C$13,'2. Khoản vay'!$C$12,'2. Khoản vay'!$C$14))</f>
        <v/>
      </c>
      <c r="F200" s="91">
        <f>IF(A200="","",IF(A200='2. Khoản vay'!$C$18,D200,'2. Khoản vay'!$C$19))</f>
        <v/>
      </c>
      <c r="G200" s="91">
        <f>IF(A200="","",ROUND(D200*E200/12,0))</f>
        <v/>
      </c>
      <c r="H200" s="93">
        <f>IF(A200="","",F200+G200)</f>
        <v/>
      </c>
      <c r="I200" s="91">
        <f>IF(A200="","",D200-F200)</f>
        <v/>
      </c>
    </row>
    <row r="201" ht="15" customHeight="1" s="30">
      <c r="A201" s="89">
        <f>IF(ROW()-5&lt;='2. Khoản vay'!$C$18,ROW()-5,"")</f>
        <v/>
      </c>
      <c r="B201" s="89">
        <f>IF(A201="","",INT((A201-1)/12)+1)</f>
        <v/>
      </c>
      <c r="C201" s="90">
        <f>IF(A201="","",EDATE('2. Khoản vay'!$C$15,A201))</f>
        <v/>
      </c>
      <c r="D201" s="91">
        <f>IF(A201="","",I200)</f>
        <v/>
      </c>
      <c r="E201" s="92">
        <f>IF(A201="","",IF(A201&lt;='2. Khoản vay'!$C$13,'2. Khoản vay'!$C$12,'2. Khoản vay'!$C$14))</f>
        <v/>
      </c>
      <c r="F201" s="91">
        <f>IF(A201="","",IF(A201='2. Khoản vay'!$C$18,D201,'2. Khoản vay'!$C$19))</f>
        <v/>
      </c>
      <c r="G201" s="91">
        <f>IF(A201="","",ROUND(D201*E201/12,0))</f>
        <v/>
      </c>
      <c r="H201" s="93">
        <f>IF(A201="","",F201+G201)</f>
        <v/>
      </c>
      <c r="I201" s="91">
        <f>IF(A201="","",D201-F201)</f>
        <v/>
      </c>
    </row>
    <row r="202" ht="15" customHeight="1" s="30">
      <c r="A202" s="89">
        <f>IF(ROW()-5&lt;='2. Khoản vay'!$C$18,ROW()-5,"")</f>
        <v/>
      </c>
      <c r="B202" s="89">
        <f>IF(A202="","",INT((A202-1)/12)+1)</f>
        <v/>
      </c>
      <c r="C202" s="90">
        <f>IF(A202="","",EDATE('2. Khoản vay'!$C$15,A202))</f>
        <v/>
      </c>
      <c r="D202" s="91">
        <f>IF(A202="","",I201)</f>
        <v/>
      </c>
      <c r="E202" s="92">
        <f>IF(A202="","",IF(A202&lt;='2. Khoản vay'!$C$13,'2. Khoản vay'!$C$12,'2. Khoản vay'!$C$14))</f>
        <v/>
      </c>
      <c r="F202" s="91">
        <f>IF(A202="","",IF(A202='2. Khoản vay'!$C$18,D202,'2. Khoản vay'!$C$19))</f>
        <v/>
      </c>
      <c r="G202" s="91">
        <f>IF(A202="","",ROUND(D202*E202/12,0))</f>
        <v/>
      </c>
      <c r="H202" s="93">
        <f>IF(A202="","",F202+G202)</f>
        <v/>
      </c>
      <c r="I202" s="91">
        <f>IF(A202="","",D202-F202)</f>
        <v/>
      </c>
    </row>
    <row r="203" ht="15" customHeight="1" s="30">
      <c r="A203" s="89">
        <f>IF(ROW()-5&lt;='2. Khoản vay'!$C$18,ROW()-5,"")</f>
        <v/>
      </c>
      <c r="B203" s="89">
        <f>IF(A203="","",INT((A203-1)/12)+1)</f>
        <v/>
      </c>
      <c r="C203" s="90">
        <f>IF(A203="","",EDATE('2. Khoản vay'!$C$15,A203))</f>
        <v/>
      </c>
      <c r="D203" s="91">
        <f>IF(A203="","",I202)</f>
        <v/>
      </c>
      <c r="E203" s="92">
        <f>IF(A203="","",IF(A203&lt;='2. Khoản vay'!$C$13,'2. Khoản vay'!$C$12,'2. Khoản vay'!$C$14))</f>
        <v/>
      </c>
      <c r="F203" s="91">
        <f>IF(A203="","",IF(A203='2. Khoản vay'!$C$18,D203,'2. Khoản vay'!$C$19))</f>
        <v/>
      </c>
      <c r="G203" s="91">
        <f>IF(A203="","",ROUND(D203*E203/12,0))</f>
        <v/>
      </c>
      <c r="H203" s="93">
        <f>IF(A203="","",F203+G203)</f>
        <v/>
      </c>
      <c r="I203" s="91">
        <f>IF(A203="","",D203-F203)</f>
        <v/>
      </c>
    </row>
    <row r="204" ht="15" customHeight="1" s="30">
      <c r="A204" s="89">
        <f>IF(ROW()-5&lt;='2. Khoản vay'!$C$18,ROW()-5,"")</f>
        <v/>
      </c>
      <c r="B204" s="89">
        <f>IF(A204="","",INT((A204-1)/12)+1)</f>
        <v/>
      </c>
      <c r="C204" s="90">
        <f>IF(A204="","",EDATE('2. Khoản vay'!$C$15,A204))</f>
        <v/>
      </c>
      <c r="D204" s="91">
        <f>IF(A204="","",I203)</f>
        <v/>
      </c>
      <c r="E204" s="92">
        <f>IF(A204="","",IF(A204&lt;='2. Khoản vay'!$C$13,'2. Khoản vay'!$C$12,'2. Khoản vay'!$C$14))</f>
        <v/>
      </c>
      <c r="F204" s="91">
        <f>IF(A204="","",IF(A204='2. Khoản vay'!$C$18,D204,'2. Khoản vay'!$C$19))</f>
        <v/>
      </c>
      <c r="G204" s="91">
        <f>IF(A204="","",ROUND(D204*E204/12,0))</f>
        <v/>
      </c>
      <c r="H204" s="93">
        <f>IF(A204="","",F204+G204)</f>
        <v/>
      </c>
      <c r="I204" s="91">
        <f>IF(A204="","",D204-F204)</f>
        <v/>
      </c>
    </row>
    <row r="205" ht="15" customHeight="1" s="30">
      <c r="A205" s="89">
        <f>IF(ROW()-5&lt;='2. Khoản vay'!$C$18,ROW()-5,"")</f>
        <v/>
      </c>
      <c r="B205" s="89">
        <f>IF(A205="","",INT((A205-1)/12)+1)</f>
        <v/>
      </c>
      <c r="C205" s="90">
        <f>IF(A205="","",EDATE('2. Khoản vay'!$C$15,A205))</f>
        <v/>
      </c>
      <c r="D205" s="91">
        <f>IF(A205="","",I204)</f>
        <v/>
      </c>
      <c r="E205" s="92">
        <f>IF(A205="","",IF(A205&lt;='2. Khoản vay'!$C$13,'2. Khoản vay'!$C$12,'2. Khoản vay'!$C$14))</f>
        <v/>
      </c>
      <c r="F205" s="91">
        <f>IF(A205="","",IF(A205='2. Khoản vay'!$C$18,D205,'2. Khoản vay'!$C$19))</f>
        <v/>
      </c>
      <c r="G205" s="91">
        <f>IF(A205="","",ROUND(D205*E205/12,0))</f>
        <v/>
      </c>
      <c r="H205" s="93">
        <f>IF(A205="","",F205+G205)</f>
        <v/>
      </c>
      <c r="I205" s="91">
        <f>IF(A205="","",D205-F205)</f>
        <v/>
      </c>
    </row>
    <row r="206" ht="15" customHeight="1" s="30">
      <c r="A206" s="89">
        <f>IF(ROW()-5&lt;='2. Khoản vay'!$C$18,ROW()-5,"")</f>
        <v/>
      </c>
      <c r="B206" s="89">
        <f>IF(A206="","",INT((A206-1)/12)+1)</f>
        <v/>
      </c>
      <c r="C206" s="90">
        <f>IF(A206="","",EDATE('2. Khoản vay'!$C$15,A206))</f>
        <v/>
      </c>
      <c r="D206" s="91">
        <f>IF(A206="","",I205)</f>
        <v/>
      </c>
      <c r="E206" s="92">
        <f>IF(A206="","",IF(A206&lt;='2. Khoản vay'!$C$13,'2. Khoản vay'!$C$12,'2. Khoản vay'!$C$14))</f>
        <v/>
      </c>
      <c r="F206" s="91">
        <f>IF(A206="","",IF(A206='2. Khoản vay'!$C$18,D206,'2. Khoản vay'!$C$19))</f>
        <v/>
      </c>
      <c r="G206" s="91">
        <f>IF(A206="","",ROUND(D206*E206/12,0))</f>
        <v/>
      </c>
      <c r="H206" s="93">
        <f>IF(A206="","",F206+G206)</f>
        <v/>
      </c>
      <c r="I206" s="91">
        <f>IF(A206="","",D206-F206)</f>
        <v/>
      </c>
    </row>
    <row r="207" ht="15" customHeight="1" s="30">
      <c r="A207" s="89">
        <f>IF(ROW()-5&lt;='2. Khoản vay'!$C$18,ROW()-5,"")</f>
        <v/>
      </c>
      <c r="B207" s="89">
        <f>IF(A207="","",INT((A207-1)/12)+1)</f>
        <v/>
      </c>
      <c r="C207" s="90">
        <f>IF(A207="","",EDATE('2. Khoản vay'!$C$15,A207))</f>
        <v/>
      </c>
      <c r="D207" s="91">
        <f>IF(A207="","",I206)</f>
        <v/>
      </c>
      <c r="E207" s="92">
        <f>IF(A207="","",IF(A207&lt;='2. Khoản vay'!$C$13,'2. Khoản vay'!$C$12,'2. Khoản vay'!$C$14))</f>
        <v/>
      </c>
      <c r="F207" s="91">
        <f>IF(A207="","",IF(A207='2. Khoản vay'!$C$18,D207,'2. Khoản vay'!$C$19))</f>
        <v/>
      </c>
      <c r="G207" s="91">
        <f>IF(A207="","",ROUND(D207*E207/12,0))</f>
        <v/>
      </c>
      <c r="H207" s="93">
        <f>IF(A207="","",F207+G207)</f>
        <v/>
      </c>
      <c r="I207" s="91">
        <f>IF(A207="","",D207-F207)</f>
        <v/>
      </c>
    </row>
    <row r="208" ht="15" customHeight="1" s="30">
      <c r="A208" s="89">
        <f>IF(ROW()-5&lt;='2. Khoản vay'!$C$18,ROW()-5,"")</f>
        <v/>
      </c>
      <c r="B208" s="89">
        <f>IF(A208="","",INT((A208-1)/12)+1)</f>
        <v/>
      </c>
      <c r="C208" s="90">
        <f>IF(A208="","",EDATE('2. Khoản vay'!$C$15,A208))</f>
        <v/>
      </c>
      <c r="D208" s="91">
        <f>IF(A208="","",I207)</f>
        <v/>
      </c>
      <c r="E208" s="92">
        <f>IF(A208="","",IF(A208&lt;='2. Khoản vay'!$C$13,'2. Khoản vay'!$C$12,'2. Khoản vay'!$C$14))</f>
        <v/>
      </c>
      <c r="F208" s="91">
        <f>IF(A208="","",IF(A208='2. Khoản vay'!$C$18,D208,'2. Khoản vay'!$C$19))</f>
        <v/>
      </c>
      <c r="G208" s="91">
        <f>IF(A208="","",ROUND(D208*E208/12,0))</f>
        <v/>
      </c>
      <c r="H208" s="93">
        <f>IF(A208="","",F208+G208)</f>
        <v/>
      </c>
      <c r="I208" s="91">
        <f>IF(A208="","",D208-F208)</f>
        <v/>
      </c>
    </row>
    <row r="209" ht="15" customHeight="1" s="30">
      <c r="A209" s="89">
        <f>IF(ROW()-5&lt;='2. Khoản vay'!$C$18,ROW()-5,"")</f>
        <v/>
      </c>
      <c r="B209" s="89">
        <f>IF(A209="","",INT((A209-1)/12)+1)</f>
        <v/>
      </c>
      <c r="C209" s="90">
        <f>IF(A209="","",EDATE('2. Khoản vay'!$C$15,A209))</f>
        <v/>
      </c>
      <c r="D209" s="91">
        <f>IF(A209="","",I208)</f>
        <v/>
      </c>
      <c r="E209" s="92">
        <f>IF(A209="","",IF(A209&lt;='2. Khoản vay'!$C$13,'2. Khoản vay'!$C$12,'2. Khoản vay'!$C$14))</f>
        <v/>
      </c>
      <c r="F209" s="91">
        <f>IF(A209="","",IF(A209='2. Khoản vay'!$C$18,D209,'2. Khoản vay'!$C$19))</f>
        <v/>
      </c>
      <c r="G209" s="91">
        <f>IF(A209="","",ROUND(D209*E209/12,0))</f>
        <v/>
      </c>
      <c r="H209" s="93">
        <f>IF(A209="","",F209+G209)</f>
        <v/>
      </c>
      <c r="I209" s="91">
        <f>IF(A209="","",D209-F209)</f>
        <v/>
      </c>
    </row>
    <row r="210" ht="15" customHeight="1" s="30">
      <c r="A210" s="89">
        <f>IF(ROW()-5&lt;='2. Khoản vay'!$C$18,ROW()-5,"")</f>
        <v/>
      </c>
      <c r="B210" s="89">
        <f>IF(A210="","",INT((A210-1)/12)+1)</f>
        <v/>
      </c>
      <c r="C210" s="90">
        <f>IF(A210="","",EDATE('2. Khoản vay'!$C$15,A210))</f>
        <v/>
      </c>
      <c r="D210" s="91">
        <f>IF(A210="","",I209)</f>
        <v/>
      </c>
      <c r="E210" s="92">
        <f>IF(A210="","",IF(A210&lt;='2. Khoản vay'!$C$13,'2. Khoản vay'!$C$12,'2. Khoản vay'!$C$14))</f>
        <v/>
      </c>
      <c r="F210" s="91">
        <f>IF(A210="","",IF(A210='2. Khoản vay'!$C$18,D210,'2. Khoản vay'!$C$19))</f>
        <v/>
      </c>
      <c r="G210" s="91">
        <f>IF(A210="","",ROUND(D210*E210/12,0))</f>
        <v/>
      </c>
      <c r="H210" s="93">
        <f>IF(A210="","",F210+G210)</f>
        <v/>
      </c>
      <c r="I210" s="91">
        <f>IF(A210="","",D210-F210)</f>
        <v/>
      </c>
    </row>
    <row r="211" ht="15" customHeight="1" s="30">
      <c r="A211" s="89">
        <f>IF(ROW()-5&lt;='2. Khoản vay'!$C$18,ROW()-5,"")</f>
        <v/>
      </c>
      <c r="B211" s="89">
        <f>IF(A211="","",INT((A211-1)/12)+1)</f>
        <v/>
      </c>
      <c r="C211" s="90">
        <f>IF(A211="","",EDATE('2. Khoản vay'!$C$15,A211))</f>
        <v/>
      </c>
      <c r="D211" s="91">
        <f>IF(A211="","",I210)</f>
        <v/>
      </c>
      <c r="E211" s="92">
        <f>IF(A211="","",IF(A211&lt;='2. Khoản vay'!$C$13,'2. Khoản vay'!$C$12,'2. Khoản vay'!$C$14))</f>
        <v/>
      </c>
      <c r="F211" s="91">
        <f>IF(A211="","",IF(A211='2. Khoản vay'!$C$18,D211,'2. Khoản vay'!$C$19))</f>
        <v/>
      </c>
      <c r="G211" s="91">
        <f>IF(A211="","",ROUND(D211*E211/12,0))</f>
        <v/>
      </c>
      <c r="H211" s="93">
        <f>IF(A211="","",F211+G211)</f>
        <v/>
      </c>
      <c r="I211" s="91">
        <f>IF(A211="","",D211-F211)</f>
        <v/>
      </c>
    </row>
    <row r="212" ht="15" customHeight="1" s="30">
      <c r="A212" s="89">
        <f>IF(ROW()-5&lt;='2. Khoản vay'!$C$18,ROW()-5,"")</f>
        <v/>
      </c>
      <c r="B212" s="89">
        <f>IF(A212="","",INT((A212-1)/12)+1)</f>
        <v/>
      </c>
      <c r="C212" s="90">
        <f>IF(A212="","",EDATE('2. Khoản vay'!$C$15,A212))</f>
        <v/>
      </c>
      <c r="D212" s="91">
        <f>IF(A212="","",I211)</f>
        <v/>
      </c>
      <c r="E212" s="92">
        <f>IF(A212="","",IF(A212&lt;='2. Khoản vay'!$C$13,'2. Khoản vay'!$C$12,'2. Khoản vay'!$C$14))</f>
        <v/>
      </c>
      <c r="F212" s="91">
        <f>IF(A212="","",IF(A212='2. Khoản vay'!$C$18,D212,'2. Khoản vay'!$C$19))</f>
        <v/>
      </c>
      <c r="G212" s="91">
        <f>IF(A212="","",ROUND(D212*E212/12,0))</f>
        <v/>
      </c>
      <c r="H212" s="93">
        <f>IF(A212="","",F212+G212)</f>
        <v/>
      </c>
      <c r="I212" s="91">
        <f>IF(A212="","",D212-F212)</f>
        <v/>
      </c>
    </row>
    <row r="213" ht="15" customHeight="1" s="30">
      <c r="A213" s="89">
        <f>IF(ROW()-5&lt;='2. Khoản vay'!$C$18,ROW()-5,"")</f>
        <v/>
      </c>
      <c r="B213" s="89">
        <f>IF(A213="","",INT((A213-1)/12)+1)</f>
        <v/>
      </c>
      <c r="C213" s="90">
        <f>IF(A213="","",EDATE('2. Khoản vay'!$C$15,A213))</f>
        <v/>
      </c>
      <c r="D213" s="91">
        <f>IF(A213="","",I212)</f>
        <v/>
      </c>
      <c r="E213" s="92">
        <f>IF(A213="","",IF(A213&lt;='2. Khoản vay'!$C$13,'2. Khoản vay'!$C$12,'2. Khoản vay'!$C$14))</f>
        <v/>
      </c>
      <c r="F213" s="91">
        <f>IF(A213="","",IF(A213='2. Khoản vay'!$C$18,D213,'2. Khoản vay'!$C$19))</f>
        <v/>
      </c>
      <c r="G213" s="91">
        <f>IF(A213="","",ROUND(D213*E213/12,0))</f>
        <v/>
      </c>
      <c r="H213" s="93">
        <f>IF(A213="","",F213+G213)</f>
        <v/>
      </c>
      <c r="I213" s="91">
        <f>IF(A213="","",D213-F213)</f>
        <v/>
      </c>
    </row>
    <row r="214" ht="15" customHeight="1" s="30">
      <c r="A214" s="89">
        <f>IF(ROW()-5&lt;='2. Khoản vay'!$C$18,ROW()-5,"")</f>
        <v/>
      </c>
      <c r="B214" s="89">
        <f>IF(A214="","",INT((A214-1)/12)+1)</f>
        <v/>
      </c>
      <c r="C214" s="90">
        <f>IF(A214="","",EDATE('2. Khoản vay'!$C$15,A214))</f>
        <v/>
      </c>
      <c r="D214" s="91">
        <f>IF(A214="","",I213)</f>
        <v/>
      </c>
      <c r="E214" s="92">
        <f>IF(A214="","",IF(A214&lt;='2. Khoản vay'!$C$13,'2. Khoản vay'!$C$12,'2. Khoản vay'!$C$14))</f>
        <v/>
      </c>
      <c r="F214" s="91">
        <f>IF(A214="","",IF(A214='2. Khoản vay'!$C$18,D214,'2. Khoản vay'!$C$19))</f>
        <v/>
      </c>
      <c r="G214" s="91">
        <f>IF(A214="","",ROUND(D214*E214/12,0))</f>
        <v/>
      </c>
      <c r="H214" s="93">
        <f>IF(A214="","",F214+G214)</f>
        <v/>
      </c>
      <c r="I214" s="91">
        <f>IF(A214="","",D214-F214)</f>
        <v/>
      </c>
    </row>
    <row r="215" ht="15" customHeight="1" s="30">
      <c r="A215" s="89">
        <f>IF(ROW()-5&lt;='2. Khoản vay'!$C$18,ROW()-5,"")</f>
        <v/>
      </c>
      <c r="B215" s="89">
        <f>IF(A215="","",INT((A215-1)/12)+1)</f>
        <v/>
      </c>
      <c r="C215" s="90">
        <f>IF(A215="","",EDATE('2. Khoản vay'!$C$15,A215))</f>
        <v/>
      </c>
      <c r="D215" s="91">
        <f>IF(A215="","",I214)</f>
        <v/>
      </c>
      <c r="E215" s="92">
        <f>IF(A215="","",IF(A215&lt;='2. Khoản vay'!$C$13,'2. Khoản vay'!$C$12,'2. Khoản vay'!$C$14))</f>
        <v/>
      </c>
      <c r="F215" s="91">
        <f>IF(A215="","",IF(A215='2. Khoản vay'!$C$18,D215,'2. Khoản vay'!$C$19))</f>
        <v/>
      </c>
      <c r="G215" s="91">
        <f>IF(A215="","",ROUND(D215*E215/12,0))</f>
        <v/>
      </c>
      <c r="H215" s="93">
        <f>IF(A215="","",F215+G215)</f>
        <v/>
      </c>
      <c r="I215" s="91">
        <f>IF(A215="","",D215-F215)</f>
        <v/>
      </c>
    </row>
    <row r="216" ht="15" customHeight="1" s="30">
      <c r="A216" s="89">
        <f>IF(ROW()-5&lt;='2. Khoản vay'!$C$18,ROW()-5,"")</f>
        <v/>
      </c>
      <c r="B216" s="89">
        <f>IF(A216="","",INT((A216-1)/12)+1)</f>
        <v/>
      </c>
      <c r="C216" s="90">
        <f>IF(A216="","",EDATE('2. Khoản vay'!$C$15,A216))</f>
        <v/>
      </c>
      <c r="D216" s="91">
        <f>IF(A216="","",I215)</f>
        <v/>
      </c>
      <c r="E216" s="92">
        <f>IF(A216="","",IF(A216&lt;='2. Khoản vay'!$C$13,'2. Khoản vay'!$C$12,'2. Khoản vay'!$C$14))</f>
        <v/>
      </c>
      <c r="F216" s="91">
        <f>IF(A216="","",IF(A216='2. Khoản vay'!$C$18,D216,'2. Khoản vay'!$C$19))</f>
        <v/>
      </c>
      <c r="G216" s="91">
        <f>IF(A216="","",ROUND(D216*E216/12,0))</f>
        <v/>
      </c>
      <c r="H216" s="93">
        <f>IF(A216="","",F216+G216)</f>
        <v/>
      </c>
      <c r="I216" s="91">
        <f>IF(A216="","",D216-F216)</f>
        <v/>
      </c>
    </row>
    <row r="217" ht="15" customHeight="1" s="30">
      <c r="A217" s="89">
        <f>IF(ROW()-5&lt;='2. Khoản vay'!$C$18,ROW()-5,"")</f>
        <v/>
      </c>
      <c r="B217" s="89">
        <f>IF(A217="","",INT((A217-1)/12)+1)</f>
        <v/>
      </c>
      <c r="C217" s="90">
        <f>IF(A217="","",EDATE('2. Khoản vay'!$C$15,A217))</f>
        <v/>
      </c>
      <c r="D217" s="91">
        <f>IF(A217="","",I216)</f>
        <v/>
      </c>
      <c r="E217" s="92">
        <f>IF(A217="","",IF(A217&lt;='2. Khoản vay'!$C$13,'2. Khoản vay'!$C$12,'2. Khoản vay'!$C$14))</f>
        <v/>
      </c>
      <c r="F217" s="91">
        <f>IF(A217="","",IF(A217='2. Khoản vay'!$C$18,D217,'2. Khoản vay'!$C$19))</f>
        <v/>
      </c>
      <c r="G217" s="91">
        <f>IF(A217="","",ROUND(D217*E217/12,0))</f>
        <v/>
      </c>
      <c r="H217" s="93">
        <f>IF(A217="","",F217+G217)</f>
        <v/>
      </c>
      <c r="I217" s="91">
        <f>IF(A217="","",D217-F217)</f>
        <v/>
      </c>
    </row>
    <row r="218" ht="15" customHeight="1" s="30">
      <c r="A218" s="89">
        <f>IF(ROW()-5&lt;='2. Khoản vay'!$C$18,ROW()-5,"")</f>
        <v/>
      </c>
      <c r="B218" s="89">
        <f>IF(A218="","",INT((A218-1)/12)+1)</f>
        <v/>
      </c>
      <c r="C218" s="90">
        <f>IF(A218="","",EDATE('2. Khoản vay'!$C$15,A218))</f>
        <v/>
      </c>
      <c r="D218" s="91">
        <f>IF(A218="","",I217)</f>
        <v/>
      </c>
      <c r="E218" s="92">
        <f>IF(A218="","",IF(A218&lt;='2. Khoản vay'!$C$13,'2. Khoản vay'!$C$12,'2. Khoản vay'!$C$14))</f>
        <v/>
      </c>
      <c r="F218" s="91">
        <f>IF(A218="","",IF(A218='2. Khoản vay'!$C$18,D218,'2. Khoản vay'!$C$19))</f>
        <v/>
      </c>
      <c r="G218" s="91">
        <f>IF(A218="","",ROUND(D218*E218/12,0))</f>
        <v/>
      </c>
      <c r="H218" s="93">
        <f>IF(A218="","",F218+G218)</f>
        <v/>
      </c>
      <c r="I218" s="91">
        <f>IF(A218="","",D218-F218)</f>
        <v/>
      </c>
    </row>
    <row r="219" ht="15" customHeight="1" s="30">
      <c r="A219" s="89">
        <f>IF(ROW()-5&lt;='2. Khoản vay'!$C$18,ROW()-5,"")</f>
        <v/>
      </c>
      <c r="B219" s="89">
        <f>IF(A219="","",INT((A219-1)/12)+1)</f>
        <v/>
      </c>
      <c r="C219" s="90">
        <f>IF(A219="","",EDATE('2. Khoản vay'!$C$15,A219))</f>
        <v/>
      </c>
      <c r="D219" s="91">
        <f>IF(A219="","",I218)</f>
        <v/>
      </c>
      <c r="E219" s="92">
        <f>IF(A219="","",IF(A219&lt;='2. Khoản vay'!$C$13,'2. Khoản vay'!$C$12,'2. Khoản vay'!$C$14))</f>
        <v/>
      </c>
      <c r="F219" s="91">
        <f>IF(A219="","",IF(A219='2. Khoản vay'!$C$18,D219,'2. Khoản vay'!$C$19))</f>
        <v/>
      </c>
      <c r="G219" s="91">
        <f>IF(A219="","",ROUND(D219*E219/12,0))</f>
        <v/>
      </c>
      <c r="H219" s="93">
        <f>IF(A219="","",F219+G219)</f>
        <v/>
      </c>
      <c r="I219" s="91">
        <f>IF(A219="","",D219-F219)</f>
        <v/>
      </c>
    </row>
    <row r="220" ht="15" customHeight="1" s="30">
      <c r="A220" s="89">
        <f>IF(ROW()-5&lt;='2. Khoản vay'!$C$18,ROW()-5,"")</f>
        <v/>
      </c>
      <c r="B220" s="89">
        <f>IF(A220="","",INT((A220-1)/12)+1)</f>
        <v/>
      </c>
      <c r="C220" s="90">
        <f>IF(A220="","",EDATE('2. Khoản vay'!$C$15,A220))</f>
        <v/>
      </c>
      <c r="D220" s="91">
        <f>IF(A220="","",I219)</f>
        <v/>
      </c>
      <c r="E220" s="92">
        <f>IF(A220="","",IF(A220&lt;='2. Khoản vay'!$C$13,'2. Khoản vay'!$C$12,'2. Khoản vay'!$C$14))</f>
        <v/>
      </c>
      <c r="F220" s="91">
        <f>IF(A220="","",IF(A220='2. Khoản vay'!$C$18,D220,'2. Khoản vay'!$C$19))</f>
        <v/>
      </c>
      <c r="G220" s="91">
        <f>IF(A220="","",ROUND(D220*E220/12,0))</f>
        <v/>
      </c>
      <c r="H220" s="93">
        <f>IF(A220="","",F220+G220)</f>
        <v/>
      </c>
      <c r="I220" s="91">
        <f>IF(A220="","",D220-F220)</f>
        <v/>
      </c>
    </row>
    <row r="221" ht="15" customHeight="1" s="30">
      <c r="A221" s="89">
        <f>IF(ROW()-5&lt;='2. Khoản vay'!$C$18,ROW()-5,"")</f>
        <v/>
      </c>
      <c r="B221" s="89">
        <f>IF(A221="","",INT((A221-1)/12)+1)</f>
        <v/>
      </c>
      <c r="C221" s="90">
        <f>IF(A221="","",EDATE('2. Khoản vay'!$C$15,A221))</f>
        <v/>
      </c>
      <c r="D221" s="91">
        <f>IF(A221="","",I220)</f>
        <v/>
      </c>
      <c r="E221" s="92">
        <f>IF(A221="","",IF(A221&lt;='2. Khoản vay'!$C$13,'2. Khoản vay'!$C$12,'2. Khoản vay'!$C$14))</f>
        <v/>
      </c>
      <c r="F221" s="91">
        <f>IF(A221="","",IF(A221='2. Khoản vay'!$C$18,D221,'2. Khoản vay'!$C$19))</f>
        <v/>
      </c>
      <c r="G221" s="91">
        <f>IF(A221="","",ROUND(D221*E221/12,0))</f>
        <v/>
      </c>
      <c r="H221" s="93">
        <f>IF(A221="","",F221+G221)</f>
        <v/>
      </c>
      <c r="I221" s="91">
        <f>IF(A221="","",D221-F221)</f>
        <v/>
      </c>
    </row>
    <row r="222" ht="15" customHeight="1" s="30">
      <c r="A222" s="89">
        <f>IF(ROW()-5&lt;='2. Khoản vay'!$C$18,ROW()-5,"")</f>
        <v/>
      </c>
      <c r="B222" s="89">
        <f>IF(A222="","",INT((A222-1)/12)+1)</f>
        <v/>
      </c>
      <c r="C222" s="90">
        <f>IF(A222="","",EDATE('2. Khoản vay'!$C$15,A222))</f>
        <v/>
      </c>
      <c r="D222" s="91">
        <f>IF(A222="","",I221)</f>
        <v/>
      </c>
      <c r="E222" s="92">
        <f>IF(A222="","",IF(A222&lt;='2. Khoản vay'!$C$13,'2. Khoản vay'!$C$12,'2. Khoản vay'!$C$14))</f>
        <v/>
      </c>
      <c r="F222" s="91">
        <f>IF(A222="","",IF(A222='2. Khoản vay'!$C$18,D222,'2. Khoản vay'!$C$19))</f>
        <v/>
      </c>
      <c r="G222" s="91">
        <f>IF(A222="","",ROUND(D222*E222/12,0))</f>
        <v/>
      </c>
      <c r="H222" s="93">
        <f>IF(A222="","",F222+G222)</f>
        <v/>
      </c>
      <c r="I222" s="91">
        <f>IF(A222="","",D222-F222)</f>
        <v/>
      </c>
    </row>
    <row r="223" ht="15" customHeight="1" s="30">
      <c r="A223" s="89">
        <f>IF(ROW()-5&lt;='2. Khoản vay'!$C$18,ROW()-5,"")</f>
        <v/>
      </c>
      <c r="B223" s="89">
        <f>IF(A223="","",INT((A223-1)/12)+1)</f>
        <v/>
      </c>
      <c r="C223" s="90">
        <f>IF(A223="","",EDATE('2. Khoản vay'!$C$15,A223))</f>
        <v/>
      </c>
      <c r="D223" s="91">
        <f>IF(A223="","",I222)</f>
        <v/>
      </c>
      <c r="E223" s="92">
        <f>IF(A223="","",IF(A223&lt;='2. Khoản vay'!$C$13,'2. Khoản vay'!$C$12,'2. Khoản vay'!$C$14))</f>
        <v/>
      </c>
      <c r="F223" s="91">
        <f>IF(A223="","",IF(A223='2. Khoản vay'!$C$18,D223,'2. Khoản vay'!$C$19))</f>
        <v/>
      </c>
      <c r="G223" s="91">
        <f>IF(A223="","",ROUND(D223*E223/12,0))</f>
        <v/>
      </c>
      <c r="H223" s="93">
        <f>IF(A223="","",F223+G223)</f>
        <v/>
      </c>
      <c r="I223" s="91">
        <f>IF(A223="","",D223-F223)</f>
        <v/>
      </c>
    </row>
    <row r="224" ht="15" customHeight="1" s="30">
      <c r="A224" s="89">
        <f>IF(ROW()-5&lt;='2. Khoản vay'!$C$18,ROW()-5,"")</f>
        <v/>
      </c>
      <c r="B224" s="89">
        <f>IF(A224="","",INT((A224-1)/12)+1)</f>
        <v/>
      </c>
      <c r="C224" s="90">
        <f>IF(A224="","",EDATE('2. Khoản vay'!$C$15,A224))</f>
        <v/>
      </c>
      <c r="D224" s="91">
        <f>IF(A224="","",I223)</f>
        <v/>
      </c>
      <c r="E224" s="92">
        <f>IF(A224="","",IF(A224&lt;='2. Khoản vay'!$C$13,'2. Khoản vay'!$C$12,'2. Khoản vay'!$C$14))</f>
        <v/>
      </c>
      <c r="F224" s="91">
        <f>IF(A224="","",IF(A224='2. Khoản vay'!$C$18,D224,'2. Khoản vay'!$C$19))</f>
        <v/>
      </c>
      <c r="G224" s="91">
        <f>IF(A224="","",ROUND(D224*E224/12,0))</f>
        <v/>
      </c>
      <c r="H224" s="93">
        <f>IF(A224="","",F224+G224)</f>
        <v/>
      </c>
      <c r="I224" s="91">
        <f>IF(A224="","",D224-F224)</f>
        <v/>
      </c>
    </row>
    <row r="225" ht="15" customHeight="1" s="30">
      <c r="A225" s="89">
        <f>IF(ROW()-5&lt;='2. Khoản vay'!$C$18,ROW()-5,"")</f>
        <v/>
      </c>
      <c r="B225" s="89">
        <f>IF(A225="","",INT((A225-1)/12)+1)</f>
        <v/>
      </c>
      <c r="C225" s="90">
        <f>IF(A225="","",EDATE('2. Khoản vay'!$C$15,A225))</f>
        <v/>
      </c>
      <c r="D225" s="91">
        <f>IF(A225="","",I224)</f>
        <v/>
      </c>
      <c r="E225" s="92">
        <f>IF(A225="","",IF(A225&lt;='2. Khoản vay'!$C$13,'2. Khoản vay'!$C$12,'2. Khoản vay'!$C$14))</f>
        <v/>
      </c>
      <c r="F225" s="91">
        <f>IF(A225="","",IF(A225='2. Khoản vay'!$C$18,D225,'2. Khoản vay'!$C$19))</f>
        <v/>
      </c>
      <c r="G225" s="91">
        <f>IF(A225="","",ROUND(D225*E225/12,0))</f>
        <v/>
      </c>
      <c r="H225" s="93">
        <f>IF(A225="","",F225+G225)</f>
        <v/>
      </c>
      <c r="I225" s="91">
        <f>IF(A225="","",D225-F225)</f>
        <v/>
      </c>
    </row>
    <row r="226" ht="15" customHeight="1" s="30">
      <c r="A226" s="89">
        <f>IF(ROW()-5&lt;='2. Khoản vay'!$C$18,ROW()-5,"")</f>
        <v/>
      </c>
      <c r="B226" s="89">
        <f>IF(A226="","",INT((A226-1)/12)+1)</f>
        <v/>
      </c>
      <c r="C226" s="90">
        <f>IF(A226="","",EDATE('2. Khoản vay'!$C$15,A226))</f>
        <v/>
      </c>
      <c r="D226" s="91">
        <f>IF(A226="","",I225)</f>
        <v/>
      </c>
      <c r="E226" s="92">
        <f>IF(A226="","",IF(A226&lt;='2. Khoản vay'!$C$13,'2. Khoản vay'!$C$12,'2. Khoản vay'!$C$14))</f>
        <v/>
      </c>
      <c r="F226" s="91">
        <f>IF(A226="","",IF(A226='2. Khoản vay'!$C$18,D226,'2. Khoản vay'!$C$19))</f>
        <v/>
      </c>
      <c r="G226" s="91">
        <f>IF(A226="","",ROUND(D226*E226/12,0))</f>
        <v/>
      </c>
      <c r="H226" s="93">
        <f>IF(A226="","",F226+G226)</f>
        <v/>
      </c>
      <c r="I226" s="91">
        <f>IF(A226="","",D226-F226)</f>
        <v/>
      </c>
    </row>
    <row r="227" ht="15" customHeight="1" s="30">
      <c r="A227" s="89">
        <f>IF(ROW()-5&lt;='2. Khoản vay'!$C$18,ROW()-5,"")</f>
        <v/>
      </c>
      <c r="B227" s="89">
        <f>IF(A227="","",INT((A227-1)/12)+1)</f>
        <v/>
      </c>
      <c r="C227" s="90">
        <f>IF(A227="","",EDATE('2. Khoản vay'!$C$15,A227))</f>
        <v/>
      </c>
      <c r="D227" s="91">
        <f>IF(A227="","",I226)</f>
        <v/>
      </c>
      <c r="E227" s="92">
        <f>IF(A227="","",IF(A227&lt;='2. Khoản vay'!$C$13,'2. Khoản vay'!$C$12,'2. Khoản vay'!$C$14))</f>
        <v/>
      </c>
      <c r="F227" s="91">
        <f>IF(A227="","",IF(A227='2. Khoản vay'!$C$18,D227,'2. Khoản vay'!$C$19))</f>
        <v/>
      </c>
      <c r="G227" s="91">
        <f>IF(A227="","",ROUND(D227*E227/12,0))</f>
        <v/>
      </c>
      <c r="H227" s="93">
        <f>IF(A227="","",F227+G227)</f>
        <v/>
      </c>
      <c r="I227" s="91">
        <f>IF(A227="","",D227-F227)</f>
        <v/>
      </c>
    </row>
    <row r="228" ht="15" customHeight="1" s="30">
      <c r="A228" s="89">
        <f>IF(ROW()-5&lt;='2. Khoản vay'!$C$18,ROW()-5,"")</f>
        <v/>
      </c>
      <c r="B228" s="89">
        <f>IF(A228="","",INT((A228-1)/12)+1)</f>
        <v/>
      </c>
      <c r="C228" s="90">
        <f>IF(A228="","",EDATE('2. Khoản vay'!$C$15,A228))</f>
        <v/>
      </c>
      <c r="D228" s="91">
        <f>IF(A228="","",I227)</f>
        <v/>
      </c>
      <c r="E228" s="92">
        <f>IF(A228="","",IF(A228&lt;='2. Khoản vay'!$C$13,'2. Khoản vay'!$C$12,'2. Khoản vay'!$C$14))</f>
        <v/>
      </c>
      <c r="F228" s="91">
        <f>IF(A228="","",IF(A228='2. Khoản vay'!$C$18,D228,'2. Khoản vay'!$C$19))</f>
        <v/>
      </c>
      <c r="G228" s="91">
        <f>IF(A228="","",ROUND(D228*E228/12,0))</f>
        <v/>
      </c>
      <c r="H228" s="93">
        <f>IF(A228="","",F228+G228)</f>
        <v/>
      </c>
      <c r="I228" s="91">
        <f>IF(A228="","",D228-F228)</f>
        <v/>
      </c>
    </row>
    <row r="229" ht="15" customHeight="1" s="30">
      <c r="A229" s="89">
        <f>IF(ROW()-5&lt;='2. Khoản vay'!$C$18,ROW()-5,"")</f>
        <v/>
      </c>
      <c r="B229" s="89">
        <f>IF(A229="","",INT((A229-1)/12)+1)</f>
        <v/>
      </c>
      <c r="C229" s="90">
        <f>IF(A229="","",EDATE('2. Khoản vay'!$C$15,A229))</f>
        <v/>
      </c>
      <c r="D229" s="91">
        <f>IF(A229="","",I228)</f>
        <v/>
      </c>
      <c r="E229" s="92">
        <f>IF(A229="","",IF(A229&lt;='2. Khoản vay'!$C$13,'2. Khoản vay'!$C$12,'2. Khoản vay'!$C$14))</f>
        <v/>
      </c>
      <c r="F229" s="91">
        <f>IF(A229="","",IF(A229='2. Khoản vay'!$C$18,D229,'2. Khoản vay'!$C$19))</f>
        <v/>
      </c>
      <c r="G229" s="91">
        <f>IF(A229="","",ROUND(D229*E229/12,0))</f>
        <v/>
      </c>
      <c r="H229" s="93">
        <f>IF(A229="","",F229+G229)</f>
        <v/>
      </c>
      <c r="I229" s="91">
        <f>IF(A229="","",D229-F229)</f>
        <v/>
      </c>
    </row>
    <row r="230" ht="15" customHeight="1" s="30">
      <c r="A230" s="89">
        <f>IF(ROW()-5&lt;='2. Khoản vay'!$C$18,ROW()-5,"")</f>
        <v/>
      </c>
      <c r="B230" s="89">
        <f>IF(A230="","",INT((A230-1)/12)+1)</f>
        <v/>
      </c>
      <c r="C230" s="90">
        <f>IF(A230="","",EDATE('2. Khoản vay'!$C$15,A230))</f>
        <v/>
      </c>
      <c r="D230" s="91">
        <f>IF(A230="","",I229)</f>
        <v/>
      </c>
      <c r="E230" s="92">
        <f>IF(A230="","",IF(A230&lt;='2. Khoản vay'!$C$13,'2. Khoản vay'!$C$12,'2. Khoản vay'!$C$14))</f>
        <v/>
      </c>
      <c r="F230" s="91">
        <f>IF(A230="","",IF(A230='2. Khoản vay'!$C$18,D230,'2. Khoản vay'!$C$19))</f>
        <v/>
      </c>
      <c r="G230" s="91">
        <f>IF(A230="","",ROUND(D230*E230/12,0))</f>
        <v/>
      </c>
      <c r="H230" s="93">
        <f>IF(A230="","",F230+G230)</f>
        <v/>
      </c>
      <c r="I230" s="91">
        <f>IF(A230="","",D230-F230)</f>
        <v/>
      </c>
    </row>
    <row r="231" ht="15" customHeight="1" s="30">
      <c r="A231" s="89">
        <f>IF(ROW()-5&lt;='2. Khoản vay'!$C$18,ROW()-5,"")</f>
        <v/>
      </c>
      <c r="B231" s="89">
        <f>IF(A231="","",INT((A231-1)/12)+1)</f>
        <v/>
      </c>
      <c r="C231" s="90">
        <f>IF(A231="","",EDATE('2. Khoản vay'!$C$15,A231))</f>
        <v/>
      </c>
      <c r="D231" s="91">
        <f>IF(A231="","",I230)</f>
        <v/>
      </c>
      <c r="E231" s="92">
        <f>IF(A231="","",IF(A231&lt;='2. Khoản vay'!$C$13,'2. Khoản vay'!$C$12,'2. Khoản vay'!$C$14))</f>
        <v/>
      </c>
      <c r="F231" s="91">
        <f>IF(A231="","",IF(A231='2. Khoản vay'!$C$18,D231,'2. Khoản vay'!$C$19))</f>
        <v/>
      </c>
      <c r="G231" s="91">
        <f>IF(A231="","",ROUND(D231*E231/12,0))</f>
        <v/>
      </c>
      <c r="H231" s="93">
        <f>IF(A231="","",F231+G231)</f>
        <v/>
      </c>
      <c r="I231" s="91">
        <f>IF(A231="","",D231-F231)</f>
        <v/>
      </c>
    </row>
    <row r="232" ht="15" customHeight="1" s="30">
      <c r="A232" s="89">
        <f>IF(ROW()-5&lt;='2. Khoản vay'!$C$18,ROW()-5,"")</f>
        <v/>
      </c>
      <c r="B232" s="89">
        <f>IF(A232="","",INT((A232-1)/12)+1)</f>
        <v/>
      </c>
      <c r="C232" s="90">
        <f>IF(A232="","",EDATE('2. Khoản vay'!$C$15,A232))</f>
        <v/>
      </c>
      <c r="D232" s="91">
        <f>IF(A232="","",I231)</f>
        <v/>
      </c>
      <c r="E232" s="92">
        <f>IF(A232="","",IF(A232&lt;='2. Khoản vay'!$C$13,'2. Khoản vay'!$C$12,'2. Khoản vay'!$C$14))</f>
        <v/>
      </c>
      <c r="F232" s="91">
        <f>IF(A232="","",IF(A232='2. Khoản vay'!$C$18,D232,'2. Khoản vay'!$C$19))</f>
        <v/>
      </c>
      <c r="G232" s="91">
        <f>IF(A232="","",ROUND(D232*E232/12,0))</f>
        <v/>
      </c>
      <c r="H232" s="93">
        <f>IF(A232="","",F232+G232)</f>
        <v/>
      </c>
      <c r="I232" s="91">
        <f>IF(A232="","",D232-F232)</f>
        <v/>
      </c>
    </row>
    <row r="233" ht="15" customHeight="1" s="30">
      <c r="A233" s="89">
        <f>IF(ROW()-5&lt;='2. Khoản vay'!$C$18,ROW()-5,"")</f>
        <v/>
      </c>
      <c r="B233" s="89">
        <f>IF(A233="","",INT((A233-1)/12)+1)</f>
        <v/>
      </c>
      <c r="C233" s="90">
        <f>IF(A233="","",EDATE('2. Khoản vay'!$C$15,A233))</f>
        <v/>
      </c>
      <c r="D233" s="91">
        <f>IF(A233="","",I232)</f>
        <v/>
      </c>
      <c r="E233" s="92">
        <f>IF(A233="","",IF(A233&lt;='2. Khoản vay'!$C$13,'2. Khoản vay'!$C$12,'2. Khoản vay'!$C$14))</f>
        <v/>
      </c>
      <c r="F233" s="91">
        <f>IF(A233="","",IF(A233='2. Khoản vay'!$C$18,D233,'2. Khoản vay'!$C$19))</f>
        <v/>
      </c>
      <c r="G233" s="91">
        <f>IF(A233="","",ROUND(D233*E233/12,0))</f>
        <v/>
      </c>
      <c r="H233" s="93">
        <f>IF(A233="","",F233+G233)</f>
        <v/>
      </c>
      <c r="I233" s="91">
        <f>IF(A233="","",D233-F233)</f>
        <v/>
      </c>
    </row>
    <row r="234" ht="15" customHeight="1" s="30">
      <c r="A234" s="89">
        <f>IF(ROW()-5&lt;='2. Khoản vay'!$C$18,ROW()-5,"")</f>
        <v/>
      </c>
      <c r="B234" s="89">
        <f>IF(A234="","",INT((A234-1)/12)+1)</f>
        <v/>
      </c>
      <c r="C234" s="90">
        <f>IF(A234="","",EDATE('2. Khoản vay'!$C$15,A234))</f>
        <v/>
      </c>
      <c r="D234" s="91">
        <f>IF(A234="","",I233)</f>
        <v/>
      </c>
      <c r="E234" s="92">
        <f>IF(A234="","",IF(A234&lt;='2. Khoản vay'!$C$13,'2. Khoản vay'!$C$12,'2. Khoản vay'!$C$14))</f>
        <v/>
      </c>
      <c r="F234" s="91">
        <f>IF(A234="","",IF(A234='2. Khoản vay'!$C$18,D234,'2. Khoản vay'!$C$19))</f>
        <v/>
      </c>
      <c r="G234" s="91">
        <f>IF(A234="","",ROUND(D234*E234/12,0))</f>
        <v/>
      </c>
      <c r="H234" s="93">
        <f>IF(A234="","",F234+G234)</f>
        <v/>
      </c>
      <c r="I234" s="91">
        <f>IF(A234="","",D234-F234)</f>
        <v/>
      </c>
    </row>
    <row r="235" ht="15" customHeight="1" s="30">
      <c r="A235" s="89">
        <f>IF(ROW()-5&lt;='2. Khoản vay'!$C$18,ROW()-5,"")</f>
        <v/>
      </c>
      <c r="B235" s="89">
        <f>IF(A235="","",INT((A235-1)/12)+1)</f>
        <v/>
      </c>
      <c r="C235" s="90">
        <f>IF(A235="","",EDATE('2. Khoản vay'!$C$15,A235))</f>
        <v/>
      </c>
      <c r="D235" s="91">
        <f>IF(A235="","",I234)</f>
        <v/>
      </c>
      <c r="E235" s="92">
        <f>IF(A235="","",IF(A235&lt;='2. Khoản vay'!$C$13,'2. Khoản vay'!$C$12,'2. Khoản vay'!$C$14))</f>
        <v/>
      </c>
      <c r="F235" s="91">
        <f>IF(A235="","",IF(A235='2. Khoản vay'!$C$18,D235,'2. Khoản vay'!$C$19))</f>
        <v/>
      </c>
      <c r="G235" s="91">
        <f>IF(A235="","",ROUND(D235*E235/12,0))</f>
        <v/>
      </c>
      <c r="H235" s="93">
        <f>IF(A235="","",F235+G235)</f>
        <v/>
      </c>
      <c r="I235" s="91">
        <f>IF(A235="","",D235-F235)</f>
        <v/>
      </c>
    </row>
    <row r="236" ht="15" customHeight="1" s="30">
      <c r="A236" s="89">
        <f>IF(ROW()-5&lt;='2. Khoản vay'!$C$18,ROW()-5,"")</f>
        <v/>
      </c>
      <c r="B236" s="89">
        <f>IF(A236="","",INT((A236-1)/12)+1)</f>
        <v/>
      </c>
      <c r="C236" s="90">
        <f>IF(A236="","",EDATE('2. Khoản vay'!$C$15,A236))</f>
        <v/>
      </c>
      <c r="D236" s="91">
        <f>IF(A236="","",I235)</f>
        <v/>
      </c>
      <c r="E236" s="92">
        <f>IF(A236="","",IF(A236&lt;='2. Khoản vay'!$C$13,'2. Khoản vay'!$C$12,'2. Khoản vay'!$C$14))</f>
        <v/>
      </c>
      <c r="F236" s="91">
        <f>IF(A236="","",IF(A236='2. Khoản vay'!$C$18,D236,'2. Khoản vay'!$C$19))</f>
        <v/>
      </c>
      <c r="G236" s="91">
        <f>IF(A236="","",ROUND(D236*E236/12,0))</f>
        <v/>
      </c>
      <c r="H236" s="93">
        <f>IF(A236="","",F236+G236)</f>
        <v/>
      </c>
      <c r="I236" s="91">
        <f>IF(A236="","",D236-F236)</f>
        <v/>
      </c>
    </row>
    <row r="237" ht="15" customHeight="1" s="30">
      <c r="A237" s="89">
        <f>IF(ROW()-5&lt;='2. Khoản vay'!$C$18,ROW()-5,"")</f>
        <v/>
      </c>
      <c r="B237" s="89">
        <f>IF(A237="","",INT((A237-1)/12)+1)</f>
        <v/>
      </c>
      <c r="C237" s="90">
        <f>IF(A237="","",EDATE('2. Khoản vay'!$C$15,A237))</f>
        <v/>
      </c>
      <c r="D237" s="91">
        <f>IF(A237="","",I236)</f>
        <v/>
      </c>
      <c r="E237" s="92">
        <f>IF(A237="","",IF(A237&lt;='2. Khoản vay'!$C$13,'2. Khoản vay'!$C$12,'2. Khoản vay'!$C$14))</f>
        <v/>
      </c>
      <c r="F237" s="91">
        <f>IF(A237="","",IF(A237='2. Khoản vay'!$C$18,D237,'2. Khoản vay'!$C$19))</f>
        <v/>
      </c>
      <c r="G237" s="91">
        <f>IF(A237="","",ROUND(D237*E237/12,0))</f>
        <v/>
      </c>
      <c r="H237" s="93">
        <f>IF(A237="","",F237+G237)</f>
        <v/>
      </c>
      <c r="I237" s="91">
        <f>IF(A237="","",D237-F237)</f>
        <v/>
      </c>
    </row>
    <row r="238" ht="15" customHeight="1" s="30">
      <c r="A238" s="89">
        <f>IF(ROW()-5&lt;='2. Khoản vay'!$C$18,ROW()-5,"")</f>
        <v/>
      </c>
      <c r="B238" s="89">
        <f>IF(A238="","",INT((A238-1)/12)+1)</f>
        <v/>
      </c>
      <c r="C238" s="90">
        <f>IF(A238="","",EDATE('2. Khoản vay'!$C$15,A238))</f>
        <v/>
      </c>
      <c r="D238" s="91">
        <f>IF(A238="","",I237)</f>
        <v/>
      </c>
      <c r="E238" s="92">
        <f>IF(A238="","",IF(A238&lt;='2. Khoản vay'!$C$13,'2. Khoản vay'!$C$12,'2. Khoản vay'!$C$14))</f>
        <v/>
      </c>
      <c r="F238" s="91">
        <f>IF(A238="","",IF(A238='2. Khoản vay'!$C$18,D238,'2. Khoản vay'!$C$19))</f>
        <v/>
      </c>
      <c r="G238" s="91">
        <f>IF(A238="","",ROUND(D238*E238/12,0))</f>
        <v/>
      </c>
      <c r="H238" s="93">
        <f>IF(A238="","",F238+G238)</f>
        <v/>
      </c>
      <c r="I238" s="91">
        <f>IF(A238="","",D238-F238)</f>
        <v/>
      </c>
    </row>
    <row r="239" ht="15" customHeight="1" s="30">
      <c r="A239" s="89">
        <f>IF(ROW()-5&lt;='2. Khoản vay'!$C$18,ROW()-5,"")</f>
        <v/>
      </c>
      <c r="B239" s="89">
        <f>IF(A239="","",INT((A239-1)/12)+1)</f>
        <v/>
      </c>
      <c r="C239" s="90">
        <f>IF(A239="","",EDATE('2. Khoản vay'!$C$15,A239))</f>
        <v/>
      </c>
      <c r="D239" s="91">
        <f>IF(A239="","",I238)</f>
        <v/>
      </c>
      <c r="E239" s="92">
        <f>IF(A239="","",IF(A239&lt;='2. Khoản vay'!$C$13,'2. Khoản vay'!$C$12,'2. Khoản vay'!$C$14))</f>
        <v/>
      </c>
      <c r="F239" s="91">
        <f>IF(A239="","",IF(A239='2. Khoản vay'!$C$18,D239,'2. Khoản vay'!$C$19))</f>
        <v/>
      </c>
      <c r="G239" s="91">
        <f>IF(A239="","",ROUND(D239*E239/12,0))</f>
        <v/>
      </c>
      <c r="H239" s="93">
        <f>IF(A239="","",F239+G239)</f>
        <v/>
      </c>
      <c r="I239" s="91">
        <f>IF(A239="","",D239-F239)</f>
        <v/>
      </c>
    </row>
    <row r="240" ht="15" customHeight="1" s="30">
      <c r="A240" s="89">
        <f>IF(ROW()-5&lt;='2. Khoản vay'!$C$18,ROW()-5,"")</f>
        <v/>
      </c>
      <c r="B240" s="89">
        <f>IF(A240="","",INT((A240-1)/12)+1)</f>
        <v/>
      </c>
      <c r="C240" s="90">
        <f>IF(A240="","",EDATE('2. Khoản vay'!$C$15,A240))</f>
        <v/>
      </c>
      <c r="D240" s="91">
        <f>IF(A240="","",I239)</f>
        <v/>
      </c>
      <c r="E240" s="92">
        <f>IF(A240="","",IF(A240&lt;='2. Khoản vay'!$C$13,'2. Khoản vay'!$C$12,'2. Khoản vay'!$C$14))</f>
        <v/>
      </c>
      <c r="F240" s="91">
        <f>IF(A240="","",IF(A240='2. Khoản vay'!$C$18,D240,'2. Khoản vay'!$C$19))</f>
        <v/>
      </c>
      <c r="G240" s="91">
        <f>IF(A240="","",ROUND(D240*E240/12,0))</f>
        <v/>
      </c>
      <c r="H240" s="93">
        <f>IF(A240="","",F240+G240)</f>
        <v/>
      </c>
      <c r="I240" s="91">
        <f>IF(A240="","",D240-F240)</f>
        <v/>
      </c>
    </row>
    <row r="241" ht="15" customHeight="1" s="30">
      <c r="A241" s="89">
        <f>IF(ROW()-5&lt;='2. Khoản vay'!$C$18,ROW()-5,"")</f>
        <v/>
      </c>
      <c r="B241" s="89">
        <f>IF(A241="","",INT((A241-1)/12)+1)</f>
        <v/>
      </c>
      <c r="C241" s="90">
        <f>IF(A241="","",EDATE('2. Khoản vay'!$C$15,A241))</f>
        <v/>
      </c>
      <c r="D241" s="91">
        <f>IF(A241="","",I240)</f>
        <v/>
      </c>
      <c r="E241" s="92">
        <f>IF(A241="","",IF(A241&lt;='2. Khoản vay'!$C$13,'2. Khoản vay'!$C$12,'2. Khoản vay'!$C$14))</f>
        <v/>
      </c>
      <c r="F241" s="91">
        <f>IF(A241="","",IF(A241='2. Khoản vay'!$C$18,D241,'2. Khoản vay'!$C$19))</f>
        <v/>
      </c>
      <c r="G241" s="91">
        <f>IF(A241="","",ROUND(D241*E241/12,0))</f>
        <v/>
      </c>
      <c r="H241" s="93">
        <f>IF(A241="","",F241+G241)</f>
        <v/>
      </c>
      <c r="I241" s="91">
        <f>IF(A241="","",D241-F241)</f>
        <v/>
      </c>
    </row>
    <row r="242" ht="15" customHeight="1" s="30">
      <c r="A242" s="89">
        <f>IF(ROW()-5&lt;='2. Khoản vay'!$C$18,ROW()-5,"")</f>
        <v/>
      </c>
      <c r="B242" s="89">
        <f>IF(A242="","",INT((A242-1)/12)+1)</f>
        <v/>
      </c>
      <c r="C242" s="90">
        <f>IF(A242="","",EDATE('2. Khoản vay'!$C$15,A242))</f>
        <v/>
      </c>
      <c r="D242" s="91">
        <f>IF(A242="","",I241)</f>
        <v/>
      </c>
      <c r="E242" s="92">
        <f>IF(A242="","",IF(A242&lt;='2. Khoản vay'!$C$13,'2. Khoản vay'!$C$12,'2. Khoản vay'!$C$14))</f>
        <v/>
      </c>
      <c r="F242" s="91">
        <f>IF(A242="","",IF(A242='2. Khoản vay'!$C$18,D242,'2. Khoản vay'!$C$19))</f>
        <v/>
      </c>
      <c r="G242" s="91">
        <f>IF(A242="","",ROUND(D242*E242/12,0))</f>
        <v/>
      </c>
      <c r="H242" s="93">
        <f>IF(A242="","",F242+G242)</f>
        <v/>
      </c>
      <c r="I242" s="91">
        <f>IF(A242="","",D242-F242)</f>
        <v/>
      </c>
    </row>
    <row r="243" ht="15" customHeight="1" s="30">
      <c r="A243" s="89">
        <f>IF(ROW()-5&lt;='2. Khoản vay'!$C$18,ROW()-5,"")</f>
        <v/>
      </c>
      <c r="B243" s="89">
        <f>IF(A243="","",INT((A243-1)/12)+1)</f>
        <v/>
      </c>
      <c r="C243" s="90">
        <f>IF(A243="","",EDATE('2. Khoản vay'!$C$15,A243))</f>
        <v/>
      </c>
      <c r="D243" s="91">
        <f>IF(A243="","",I242)</f>
        <v/>
      </c>
      <c r="E243" s="92">
        <f>IF(A243="","",IF(A243&lt;='2. Khoản vay'!$C$13,'2. Khoản vay'!$C$12,'2. Khoản vay'!$C$14))</f>
        <v/>
      </c>
      <c r="F243" s="91">
        <f>IF(A243="","",IF(A243='2. Khoản vay'!$C$18,D243,'2. Khoản vay'!$C$19))</f>
        <v/>
      </c>
      <c r="G243" s="91">
        <f>IF(A243="","",ROUND(D243*E243/12,0))</f>
        <v/>
      </c>
      <c r="H243" s="93">
        <f>IF(A243="","",F243+G243)</f>
        <v/>
      </c>
      <c r="I243" s="91">
        <f>IF(A243="","",D243-F243)</f>
        <v/>
      </c>
    </row>
    <row r="244" ht="15" customHeight="1" s="30">
      <c r="A244" s="89">
        <f>IF(ROW()-5&lt;='2. Khoản vay'!$C$18,ROW()-5,"")</f>
        <v/>
      </c>
      <c r="B244" s="89">
        <f>IF(A244="","",INT((A244-1)/12)+1)</f>
        <v/>
      </c>
      <c r="C244" s="90">
        <f>IF(A244="","",EDATE('2. Khoản vay'!$C$15,A244))</f>
        <v/>
      </c>
      <c r="D244" s="91">
        <f>IF(A244="","",I243)</f>
        <v/>
      </c>
      <c r="E244" s="92">
        <f>IF(A244="","",IF(A244&lt;='2. Khoản vay'!$C$13,'2. Khoản vay'!$C$12,'2. Khoản vay'!$C$14))</f>
        <v/>
      </c>
      <c r="F244" s="91">
        <f>IF(A244="","",IF(A244='2. Khoản vay'!$C$18,D244,'2. Khoản vay'!$C$19))</f>
        <v/>
      </c>
      <c r="G244" s="91">
        <f>IF(A244="","",ROUND(D244*E244/12,0))</f>
        <v/>
      </c>
      <c r="H244" s="93">
        <f>IF(A244="","",F244+G244)</f>
        <v/>
      </c>
      <c r="I244" s="91">
        <f>IF(A244="","",D244-F244)</f>
        <v/>
      </c>
    </row>
    <row r="245" ht="15" customHeight="1" s="30">
      <c r="A245" s="89">
        <f>IF(ROW()-5&lt;='2. Khoản vay'!$C$18,ROW()-5,"")</f>
        <v/>
      </c>
      <c r="B245" s="89">
        <f>IF(A245="","",INT((A245-1)/12)+1)</f>
        <v/>
      </c>
      <c r="C245" s="90">
        <f>IF(A245="","",EDATE('2. Khoản vay'!$C$15,A245))</f>
        <v/>
      </c>
      <c r="D245" s="91">
        <f>IF(A245="","",I244)</f>
        <v/>
      </c>
      <c r="E245" s="92">
        <f>IF(A245="","",IF(A245&lt;='2. Khoản vay'!$C$13,'2. Khoản vay'!$C$12,'2. Khoản vay'!$C$14))</f>
        <v/>
      </c>
      <c r="F245" s="91">
        <f>IF(A245="","",IF(A245='2. Khoản vay'!$C$18,D245,'2. Khoản vay'!$C$19))</f>
        <v/>
      </c>
      <c r="G245" s="91">
        <f>IF(A245="","",ROUND(D245*E245/12,0))</f>
        <v/>
      </c>
      <c r="H245" s="93">
        <f>IF(A245="","",F245+G245)</f>
        <v/>
      </c>
      <c r="I245" s="91">
        <f>IF(A245="","",D245-F245)</f>
        <v/>
      </c>
    </row>
    <row r="246" ht="15" customHeight="1" s="30">
      <c r="A246" s="89">
        <f>IF(ROW()-5&lt;='2. Khoản vay'!$C$18,ROW()-5,"")</f>
        <v/>
      </c>
      <c r="B246" s="89">
        <f>IF(A246="","",INT((A246-1)/12)+1)</f>
        <v/>
      </c>
      <c r="C246" s="90">
        <f>IF(A246="","",EDATE('2. Khoản vay'!$C$15,A246))</f>
        <v/>
      </c>
      <c r="D246" s="91">
        <f>IF(A246="","",I245)</f>
        <v/>
      </c>
      <c r="E246" s="92">
        <f>IF(A246="","",IF(A246&lt;='2. Khoản vay'!$C$13,'2. Khoản vay'!$C$12,'2. Khoản vay'!$C$14))</f>
        <v/>
      </c>
      <c r="F246" s="91">
        <f>IF(A246="","",IF(A246='2. Khoản vay'!$C$18,D246,'2. Khoản vay'!$C$19))</f>
        <v/>
      </c>
      <c r="G246" s="91">
        <f>IF(A246="","",ROUND(D246*E246/12,0))</f>
        <v/>
      </c>
      <c r="H246" s="93">
        <f>IF(A246="","",F246+G246)</f>
        <v/>
      </c>
      <c r="I246" s="91">
        <f>IF(A246="","",D246-F246)</f>
        <v/>
      </c>
    </row>
    <row r="247" ht="15" customHeight="1" s="30">
      <c r="A247" s="89">
        <f>IF(ROW()-5&lt;='2. Khoản vay'!$C$18,ROW()-5,"")</f>
        <v/>
      </c>
      <c r="B247" s="89">
        <f>IF(A247="","",INT((A247-1)/12)+1)</f>
        <v/>
      </c>
      <c r="C247" s="90">
        <f>IF(A247="","",EDATE('2. Khoản vay'!$C$15,A247))</f>
        <v/>
      </c>
      <c r="D247" s="91">
        <f>IF(A247="","",I246)</f>
        <v/>
      </c>
      <c r="E247" s="92">
        <f>IF(A247="","",IF(A247&lt;='2. Khoản vay'!$C$13,'2. Khoản vay'!$C$12,'2. Khoản vay'!$C$14))</f>
        <v/>
      </c>
      <c r="F247" s="91">
        <f>IF(A247="","",IF(A247='2. Khoản vay'!$C$18,D247,'2. Khoản vay'!$C$19))</f>
        <v/>
      </c>
      <c r="G247" s="91">
        <f>IF(A247="","",ROUND(D247*E247/12,0))</f>
        <v/>
      </c>
      <c r="H247" s="93">
        <f>IF(A247="","",F247+G247)</f>
        <v/>
      </c>
      <c r="I247" s="91">
        <f>IF(A247="","",D247-F247)</f>
        <v/>
      </c>
    </row>
    <row r="248" ht="15" customHeight="1" s="30">
      <c r="A248" s="89">
        <f>IF(ROW()-5&lt;='2. Khoản vay'!$C$18,ROW()-5,"")</f>
        <v/>
      </c>
      <c r="B248" s="89">
        <f>IF(A248="","",INT((A248-1)/12)+1)</f>
        <v/>
      </c>
      <c r="C248" s="90">
        <f>IF(A248="","",EDATE('2. Khoản vay'!$C$15,A248))</f>
        <v/>
      </c>
      <c r="D248" s="91">
        <f>IF(A248="","",I247)</f>
        <v/>
      </c>
      <c r="E248" s="92">
        <f>IF(A248="","",IF(A248&lt;='2. Khoản vay'!$C$13,'2. Khoản vay'!$C$12,'2. Khoản vay'!$C$14))</f>
        <v/>
      </c>
      <c r="F248" s="91">
        <f>IF(A248="","",IF(A248='2. Khoản vay'!$C$18,D248,'2. Khoản vay'!$C$19))</f>
        <v/>
      </c>
      <c r="G248" s="91">
        <f>IF(A248="","",ROUND(D248*E248/12,0))</f>
        <v/>
      </c>
      <c r="H248" s="93">
        <f>IF(A248="","",F248+G248)</f>
        <v/>
      </c>
      <c r="I248" s="91">
        <f>IF(A248="","",D248-F248)</f>
        <v/>
      </c>
    </row>
    <row r="249" ht="15" customHeight="1" s="30">
      <c r="A249" s="89">
        <f>IF(ROW()-5&lt;='2. Khoản vay'!$C$18,ROW()-5,"")</f>
        <v/>
      </c>
      <c r="B249" s="89">
        <f>IF(A249="","",INT((A249-1)/12)+1)</f>
        <v/>
      </c>
      <c r="C249" s="90">
        <f>IF(A249="","",EDATE('2. Khoản vay'!$C$15,A249))</f>
        <v/>
      </c>
      <c r="D249" s="91">
        <f>IF(A249="","",I248)</f>
        <v/>
      </c>
      <c r="E249" s="92">
        <f>IF(A249="","",IF(A249&lt;='2. Khoản vay'!$C$13,'2. Khoản vay'!$C$12,'2. Khoản vay'!$C$14))</f>
        <v/>
      </c>
      <c r="F249" s="91">
        <f>IF(A249="","",IF(A249='2. Khoản vay'!$C$18,D249,'2. Khoản vay'!$C$19))</f>
        <v/>
      </c>
      <c r="G249" s="91">
        <f>IF(A249="","",ROUND(D249*E249/12,0))</f>
        <v/>
      </c>
      <c r="H249" s="93">
        <f>IF(A249="","",F249+G249)</f>
        <v/>
      </c>
      <c r="I249" s="91">
        <f>IF(A249="","",D249-F249)</f>
        <v/>
      </c>
    </row>
    <row r="250" ht="15" customHeight="1" s="30">
      <c r="A250" s="89">
        <f>IF(ROW()-5&lt;='2. Khoản vay'!$C$18,ROW()-5,"")</f>
        <v/>
      </c>
      <c r="B250" s="89">
        <f>IF(A250="","",INT((A250-1)/12)+1)</f>
        <v/>
      </c>
      <c r="C250" s="90">
        <f>IF(A250="","",EDATE('2. Khoản vay'!$C$15,A250))</f>
        <v/>
      </c>
      <c r="D250" s="91">
        <f>IF(A250="","",I249)</f>
        <v/>
      </c>
      <c r="E250" s="92">
        <f>IF(A250="","",IF(A250&lt;='2. Khoản vay'!$C$13,'2. Khoản vay'!$C$12,'2. Khoản vay'!$C$14))</f>
        <v/>
      </c>
      <c r="F250" s="91">
        <f>IF(A250="","",IF(A250='2. Khoản vay'!$C$18,D250,'2. Khoản vay'!$C$19))</f>
        <v/>
      </c>
      <c r="G250" s="91">
        <f>IF(A250="","",ROUND(D250*E250/12,0))</f>
        <v/>
      </c>
      <c r="H250" s="93">
        <f>IF(A250="","",F250+G250)</f>
        <v/>
      </c>
      <c r="I250" s="91">
        <f>IF(A250="","",D250-F250)</f>
        <v/>
      </c>
    </row>
    <row r="251" ht="15" customHeight="1" s="30">
      <c r="A251" s="89">
        <f>IF(ROW()-5&lt;='2. Khoản vay'!$C$18,ROW()-5,"")</f>
        <v/>
      </c>
      <c r="B251" s="89">
        <f>IF(A251="","",INT((A251-1)/12)+1)</f>
        <v/>
      </c>
      <c r="C251" s="90">
        <f>IF(A251="","",EDATE('2. Khoản vay'!$C$15,A251))</f>
        <v/>
      </c>
      <c r="D251" s="91">
        <f>IF(A251="","",I250)</f>
        <v/>
      </c>
      <c r="E251" s="92">
        <f>IF(A251="","",IF(A251&lt;='2. Khoản vay'!$C$13,'2. Khoản vay'!$C$12,'2. Khoản vay'!$C$14))</f>
        <v/>
      </c>
      <c r="F251" s="91">
        <f>IF(A251="","",IF(A251='2. Khoản vay'!$C$18,D251,'2. Khoản vay'!$C$19))</f>
        <v/>
      </c>
      <c r="G251" s="91">
        <f>IF(A251="","",ROUND(D251*E251/12,0))</f>
        <v/>
      </c>
      <c r="H251" s="93">
        <f>IF(A251="","",F251+G251)</f>
        <v/>
      </c>
      <c r="I251" s="91">
        <f>IF(A251="","",D251-F251)</f>
        <v/>
      </c>
    </row>
    <row r="252" ht="15" customHeight="1" s="30">
      <c r="A252" s="89">
        <f>IF(ROW()-5&lt;='2. Khoản vay'!$C$18,ROW()-5,"")</f>
        <v/>
      </c>
      <c r="B252" s="89">
        <f>IF(A252="","",INT((A252-1)/12)+1)</f>
        <v/>
      </c>
      <c r="C252" s="90">
        <f>IF(A252="","",EDATE('2. Khoản vay'!$C$15,A252))</f>
        <v/>
      </c>
      <c r="D252" s="91">
        <f>IF(A252="","",I251)</f>
        <v/>
      </c>
      <c r="E252" s="92">
        <f>IF(A252="","",IF(A252&lt;='2. Khoản vay'!$C$13,'2. Khoản vay'!$C$12,'2. Khoản vay'!$C$14))</f>
        <v/>
      </c>
      <c r="F252" s="91">
        <f>IF(A252="","",IF(A252='2. Khoản vay'!$C$18,D252,'2. Khoản vay'!$C$19))</f>
        <v/>
      </c>
      <c r="G252" s="91">
        <f>IF(A252="","",ROUND(D252*E252/12,0))</f>
        <v/>
      </c>
      <c r="H252" s="93">
        <f>IF(A252="","",F252+G252)</f>
        <v/>
      </c>
      <c r="I252" s="91">
        <f>IF(A252="","",D252-F252)</f>
        <v/>
      </c>
    </row>
    <row r="253" ht="15" customHeight="1" s="30">
      <c r="A253" s="89">
        <f>IF(ROW()-5&lt;='2. Khoản vay'!$C$18,ROW()-5,"")</f>
        <v/>
      </c>
      <c r="B253" s="89">
        <f>IF(A253="","",INT((A253-1)/12)+1)</f>
        <v/>
      </c>
      <c r="C253" s="90">
        <f>IF(A253="","",EDATE('2. Khoản vay'!$C$15,A253))</f>
        <v/>
      </c>
      <c r="D253" s="91">
        <f>IF(A253="","",I252)</f>
        <v/>
      </c>
      <c r="E253" s="92">
        <f>IF(A253="","",IF(A253&lt;='2. Khoản vay'!$C$13,'2. Khoản vay'!$C$12,'2. Khoản vay'!$C$14))</f>
        <v/>
      </c>
      <c r="F253" s="91">
        <f>IF(A253="","",IF(A253='2. Khoản vay'!$C$18,D253,'2. Khoản vay'!$C$19))</f>
        <v/>
      </c>
      <c r="G253" s="91">
        <f>IF(A253="","",ROUND(D253*E253/12,0))</f>
        <v/>
      </c>
      <c r="H253" s="93">
        <f>IF(A253="","",F253+G253)</f>
        <v/>
      </c>
      <c r="I253" s="91">
        <f>IF(A253="","",D253-F253)</f>
        <v/>
      </c>
    </row>
    <row r="254" ht="15" customHeight="1" s="30">
      <c r="A254" s="89">
        <f>IF(ROW()-5&lt;='2. Khoản vay'!$C$18,ROW()-5,"")</f>
        <v/>
      </c>
      <c r="B254" s="89">
        <f>IF(A254="","",INT((A254-1)/12)+1)</f>
        <v/>
      </c>
      <c r="C254" s="90">
        <f>IF(A254="","",EDATE('2. Khoản vay'!$C$15,A254))</f>
        <v/>
      </c>
      <c r="D254" s="91">
        <f>IF(A254="","",I253)</f>
        <v/>
      </c>
      <c r="E254" s="92">
        <f>IF(A254="","",IF(A254&lt;='2. Khoản vay'!$C$13,'2. Khoản vay'!$C$12,'2. Khoản vay'!$C$14))</f>
        <v/>
      </c>
      <c r="F254" s="91">
        <f>IF(A254="","",IF(A254='2. Khoản vay'!$C$18,D254,'2. Khoản vay'!$C$19))</f>
        <v/>
      </c>
      <c r="G254" s="91">
        <f>IF(A254="","",ROUND(D254*E254/12,0))</f>
        <v/>
      </c>
      <c r="H254" s="93">
        <f>IF(A254="","",F254+G254)</f>
        <v/>
      </c>
      <c r="I254" s="91">
        <f>IF(A254="","",D254-F254)</f>
        <v/>
      </c>
    </row>
    <row r="255" ht="15" customHeight="1" s="30">
      <c r="A255" s="89">
        <f>IF(ROW()-5&lt;='2. Khoản vay'!$C$18,ROW()-5,"")</f>
        <v/>
      </c>
      <c r="B255" s="89">
        <f>IF(A255="","",INT((A255-1)/12)+1)</f>
        <v/>
      </c>
      <c r="C255" s="90">
        <f>IF(A255="","",EDATE('2. Khoản vay'!$C$15,A255))</f>
        <v/>
      </c>
      <c r="D255" s="91">
        <f>IF(A255="","",I254)</f>
        <v/>
      </c>
      <c r="E255" s="92">
        <f>IF(A255="","",IF(A255&lt;='2. Khoản vay'!$C$13,'2. Khoản vay'!$C$12,'2. Khoản vay'!$C$14))</f>
        <v/>
      </c>
      <c r="F255" s="91">
        <f>IF(A255="","",IF(A255='2. Khoản vay'!$C$18,D255,'2. Khoản vay'!$C$19))</f>
        <v/>
      </c>
      <c r="G255" s="91">
        <f>IF(A255="","",ROUND(D255*E255/12,0))</f>
        <v/>
      </c>
      <c r="H255" s="93">
        <f>IF(A255="","",F255+G255)</f>
        <v/>
      </c>
      <c r="I255" s="91">
        <f>IF(A255="","",D255-F255)</f>
        <v/>
      </c>
    </row>
    <row r="256" ht="15" customHeight="1" s="30">
      <c r="A256" s="89">
        <f>IF(ROW()-5&lt;='2. Khoản vay'!$C$18,ROW()-5,"")</f>
        <v/>
      </c>
      <c r="B256" s="89">
        <f>IF(A256="","",INT((A256-1)/12)+1)</f>
        <v/>
      </c>
      <c r="C256" s="90">
        <f>IF(A256="","",EDATE('2. Khoản vay'!$C$15,A256))</f>
        <v/>
      </c>
      <c r="D256" s="91">
        <f>IF(A256="","",I255)</f>
        <v/>
      </c>
      <c r="E256" s="92">
        <f>IF(A256="","",IF(A256&lt;='2. Khoản vay'!$C$13,'2. Khoản vay'!$C$12,'2. Khoản vay'!$C$14))</f>
        <v/>
      </c>
      <c r="F256" s="91">
        <f>IF(A256="","",IF(A256='2. Khoản vay'!$C$18,D256,'2. Khoản vay'!$C$19))</f>
        <v/>
      </c>
      <c r="G256" s="91">
        <f>IF(A256="","",ROUND(D256*E256/12,0))</f>
        <v/>
      </c>
      <c r="H256" s="93">
        <f>IF(A256="","",F256+G256)</f>
        <v/>
      </c>
      <c r="I256" s="91">
        <f>IF(A256="","",D256-F256)</f>
        <v/>
      </c>
    </row>
    <row r="257" ht="15" customHeight="1" s="30">
      <c r="A257" s="89">
        <f>IF(ROW()-5&lt;='2. Khoản vay'!$C$18,ROW()-5,"")</f>
        <v/>
      </c>
      <c r="B257" s="89">
        <f>IF(A257="","",INT((A257-1)/12)+1)</f>
        <v/>
      </c>
      <c r="C257" s="90">
        <f>IF(A257="","",EDATE('2. Khoản vay'!$C$15,A257))</f>
        <v/>
      </c>
      <c r="D257" s="91">
        <f>IF(A257="","",I256)</f>
        <v/>
      </c>
      <c r="E257" s="92">
        <f>IF(A257="","",IF(A257&lt;='2. Khoản vay'!$C$13,'2. Khoản vay'!$C$12,'2. Khoản vay'!$C$14))</f>
        <v/>
      </c>
      <c r="F257" s="91">
        <f>IF(A257="","",IF(A257='2. Khoản vay'!$C$18,D257,'2. Khoản vay'!$C$19))</f>
        <v/>
      </c>
      <c r="G257" s="91">
        <f>IF(A257="","",ROUND(D257*E257/12,0))</f>
        <v/>
      </c>
      <c r="H257" s="93">
        <f>IF(A257="","",F257+G257)</f>
        <v/>
      </c>
      <c r="I257" s="91">
        <f>IF(A257="","",D257-F257)</f>
        <v/>
      </c>
    </row>
    <row r="258" ht="15" customHeight="1" s="30">
      <c r="A258" s="89">
        <f>IF(ROW()-5&lt;='2. Khoản vay'!$C$18,ROW()-5,"")</f>
        <v/>
      </c>
      <c r="B258" s="89">
        <f>IF(A258="","",INT((A258-1)/12)+1)</f>
        <v/>
      </c>
      <c r="C258" s="90">
        <f>IF(A258="","",EDATE('2. Khoản vay'!$C$15,A258))</f>
        <v/>
      </c>
      <c r="D258" s="91">
        <f>IF(A258="","",I257)</f>
        <v/>
      </c>
      <c r="E258" s="92">
        <f>IF(A258="","",IF(A258&lt;='2. Khoản vay'!$C$13,'2. Khoản vay'!$C$12,'2. Khoản vay'!$C$14))</f>
        <v/>
      </c>
      <c r="F258" s="91">
        <f>IF(A258="","",IF(A258='2. Khoản vay'!$C$18,D258,'2. Khoản vay'!$C$19))</f>
        <v/>
      </c>
      <c r="G258" s="91">
        <f>IF(A258="","",ROUND(D258*E258/12,0))</f>
        <v/>
      </c>
      <c r="H258" s="93">
        <f>IF(A258="","",F258+G258)</f>
        <v/>
      </c>
      <c r="I258" s="91">
        <f>IF(A258="","",D258-F258)</f>
        <v/>
      </c>
    </row>
    <row r="259" ht="15" customHeight="1" s="30">
      <c r="A259" s="89">
        <f>IF(ROW()-5&lt;='2. Khoản vay'!$C$18,ROW()-5,"")</f>
        <v/>
      </c>
      <c r="B259" s="89">
        <f>IF(A259="","",INT((A259-1)/12)+1)</f>
        <v/>
      </c>
      <c r="C259" s="90">
        <f>IF(A259="","",EDATE('2. Khoản vay'!$C$15,A259))</f>
        <v/>
      </c>
      <c r="D259" s="91">
        <f>IF(A259="","",I258)</f>
        <v/>
      </c>
      <c r="E259" s="92">
        <f>IF(A259="","",IF(A259&lt;='2. Khoản vay'!$C$13,'2. Khoản vay'!$C$12,'2. Khoản vay'!$C$14))</f>
        <v/>
      </c>
      <c r="F259" s="91">
        <f>IF(A259="","",IF(A259='2. Khoản vay'!$C$18,D259,'2. Khoản vay'!$C$19))</f>
        <v/>
      </c>
      <c r="G259" s="91">
        <f>IF(A259="","",ROUND(D259*E259/12,0))</f>
        <v/>
      </c>
      <c r="H259" s="93">
        <f>IF(A259="","",F259+G259)</f>
        <v/>
      </c>
      <c r="I259" s="91">
        <f>IF(A259="","",D259-F259)</f>
        <v/>
      </c>
    </row>
    <row r="260" ht="15" customHeight="1" s="30">
      <c r="A260" s="89">
        <f>IF(ROW()-5&lt;='2. Khoản vay'!$C$18,ROW()-5,"")</f>
        <v/>
      </c>
      <c r="B260" s="89">
        <f>IF(A260="","",INT((A260-1)/12)+1)</f>
        <v/>
      </c>
      <c r="C260" s="90">
        <f>IF(A260="","",EDATE('2. Khoản vay'!$C$15,A260))</f>
        <v/>
      </c>
      <c r="D260" s="91">
        <f>IF(A260="","",I259)</f>
        <v/>
      </c>
      <c r="E260" s="92">
        <f>IF(A260="","",IF(A260&lt;='2. Khoản vay'!$C$13,'2. Khoản vay'!$C$12,'2. Khoản vay'!$C$14))</f>
        <v/>
      </c>
      <c r="F260" s="91">
        <f>IF(A260="","",IF(A260='2. Khoản vay'!$C$18,D260,'2. Khoản vay'!$C$19))</f>
        <v/>
      </c>
      <c r="G260" s="91">
        <f>IF(A260="","",ROUND(D260*E260/12,0))</f>
        <v/>
      </c>
      <c r="H260" s="93">
        <f>IF(A260="","",F260+G260)</f>
        <v/>
      </c>
      <c r="I260" s="91">
        <f>IF(A260="","",D260-F260)</f>
        <v/>
      </c>
    </row>
    <row r="261" ht="15" customHeight="1" s="30">
      <c r="A261" s="89">
        <f>IF(ROW()-5&lt;='2. Khoản vay'!$C$18,ROW()-5,"")</f>
        <v/>
      </c>
      <c r="B261" s="89">
        <f>IF(A261="","",INT((A261-1)/12)+1)</f>
        <v/>
      </c>
      <c r="C261" s="90">
        <f>IF(A261="","",EDATE('2. Khoản vay'!$C$15,A261))</f>
        <v/>
      </c>
      <c r="D261" s="91">
        <f>IF(A261="","",I260)</f>
        <v/>
      </c>
      <c r="E261" s="92">
        <f>IF(A261="","",IF(A261&lt;='2. Khoản vay'!$C$13,'2. Khoản vay'!$C$12,'2. Khoản vay'!$C$14))</f>
        <v/>
      </c>
      <c r="F261" s="91">
        <f>IF(A261="","",IF(A261='2. Khoản vay'!$C$18,D261,'2. Khoản vay'!$C$19))</f>
        <v/>
      </c>
      <c r="G261" s="91">
        <f>IF(A261="","",ROUND(D261*E261/12,0))</f>
        <v/>
      </c>
      <c r="H261" s="93">
        <f>IF(A261="","",F261+G261)</f>
        <v/>
      </c>
      <c r="I261" s="91">
        <f>IF(A261="","",D261-F261)</f>
        <v/>
      </c>
    </row>
    <row r="262" ht="15" customHeight="1" s="30">
      <c r="A262" s="89">
        <f>IF(ROW()-5&lt;='2. Khoản vay'!$C$18,ROW()-5,"")</f>
        <v/>
      </c>
      <c r="B262" s="89">
        <f>IF(A262="","",INT((A262-1)/12)+1)</f>
        <v/>
      </c>
      <c r="C262" s="90">
        <f>IF(A262="","",EDATE('2. Khoản vay'!$C$15,A262))</f>
        <v/>
      </c>
      <c r="D262" s="91">
        <f>IF(A262="","",I261)</f>
        <v/>
      </c>
      <c r="E262" s="92">
        <f>IF(A262="","",IF(A262&lt;='2. Khoản vay'!$C$13,'2. Khoản vay'!$C$12,'2. Khoản vay'!$C$14))</f>
        <v/>
      </c>
      <c r="F262" s="91">
        <f>IF(A262="","",IF(A262='2. Khoản vay'!$C$18,D262,'2. Khoản vay'!$C$19))</f>
        <v/>
      </c>
      <c r="G262" s="91">
        <f>IF(A262="","",ROUND(D262*E262/12,0))</f>
        <v/>
      </c>
      <c r="H262" s="93">
        <f>IF(A262="","",F262+G262)</f>
        <v/>
      </c>
      <c r="I262" s="91">
        <f>IF(A262="","",D262-F262)</f>
        <v/>
      </c>
    </row>
    <row r="263" ht="15" customHeight="1" s="30">
      <c r="A263" s="89">
        <f>IF(ROW()-5&lt;='2. Khoản vay'!$C$18,ROW()-5,"")</f>
        <v/>
      </c>
      <c r="B263" s="89">
        <f>IF(A263="","",INT((A263-1)/12)+1)</f>
        <v/>
      </c>
      <c r="C263" s="90">
        <f>IF(A263="","",EDATE('2. Khoản vay'!$C$15,A263))</f>
        <v/>
      </c>
      <c r="D263" s="91">
        <f>IF(A263="","",I262)</f>
        <v/>
      </c>
      <c r="E263" s="92">
        <f>IF(A263="","",IF(A263&lt;='2. Khoản vay'!$C$13,'2. Khoản vay'!$C$12,'2. Khoản vay'!$C$14))</f>
        <v/>
      </c>
      <c r="F263" s="91">
        <f>IF(A263="","",IF(A263='2. Khoản vay'!$C$18,D263,'2. Khoản vay'!$C$19))</f>
        <v/>
      </c>
      <c r="G263" s="91">
        <f>IF(A263="","",ROUND(D263*E263/12,0))</f>
        <v/>
      </c>
      <c r="H263" s="93">
        <f>IF(A263="","",F263+G263)</f>
        <v/>
      </c>
      <c r="I263" s="91">
        <f>IF(A263="","",D263-F263)</f>
        <v/>
      </c>
    </row>
    <row r="264" ht="15" customHeight="1" s="30">
      <c r="A264" s="89">
        <f>IF(ROW()-5&lt;='2. Khoản vay'!$C$18,ROW()-5,"")</f>
        <v/>
      </c>
      <c r="B264" s="89">
        <f>IF(A264="","",INT((A264-1)/12)+1)</f>
        <v/>
      </c>
      <c r="C264" s="90">
        <f>IF(A264="","",EDATE('2. Khoản vay'!$C$15,A264))</f>
        <v/>
      </c>
      <c r="D264" s="91">
        <f>IF(A264="","",I263)</f>
        <v/>
      </c>
      <c r="E264" s="92">
        <f>IF(A264="","",IF(A264&lt;='2. Khoản vay'!$C$13,'2. Khoản vay'!$C$12,'2. Khoản vay'!$C$14))</f>
        <v/>
      </c>
      <c r="F264" s="91">
        <f>IF(A264="","",IF(A264='2. Khoản vay'!$C$18,D264,'2. Khoản vay'!$C$19))</f>
        <v/>
      </c>
      <c r="G264" s="91">
        <f>IF(A264="","",ROUND(D264*E264/12,0))</f>
        <v/>
      </c>
      <c r="H264" s="93">
        <f>IF(A264="","",F264+G264)</f>
        <v/>
      </c>
      <c r="I264" s="91">
        <f>IF(A264="","",D264-F264)</f>
        <v/>
      </c>
    </row>
    <row r="265" ht="15" customHeight="1" s="30">
      <c r="A265" s="89">
        <f>IF(ROW()-5&lt;='2. Khoản vay'!$C$18,ROW()-5,"")</f>
        <v/>
      </c>
      <c r="B265" s="89">
        <f>IF(A265="","",INT((A265-1)/12)+1)</f>
        <v/>
      </c>
      <c r="C265" s="90">
        <f>IF(A265="","",EDATE('2. Khoản vay'!$C$15,A265))</f>
        <v/>
      </c>
      <c r="D265" s="91">
        <f>IF(A265="","",I264)</f>
        <v/>
      </c>
      <c r="E265" s="92">
        <f>IF(A265="","",IF(A265&lt;='2. Khoản vay'!$C$13,'2. Khoản vay'!$C$12,'2. Khoản vay'!$C$14))</f>
        <v/>
      </c>
      <c r="F265" s="91">
        <f>IF(A265="","",IF(A265='2. Khoản vay'!$C$18,D265,'2. Khoản vay'!$C$19))</f>
        <v/>
      </c>
      <c r="G265" s="91">
        <f>IF(A265="","",ROUND(D265*E265/12,0))</f>
        <v/>
      </c>
      <c r="H265" s="93">
        <f>IF(A265="","",F265+G265)</f>
        <v/>
      </c>
      <c r="I265" s="91">
        <f>IF(A265="","",D265-F265)</f>
        <v/>
      </c>
    </row>
    <row r="266" ht="15" customHeight="1" s="30">
      <c r="A266" s="89">
        <f>IF(ROW()-5&lt;='2. Khoản vay'!$C$18,ROW()-5,"")</f>
        <v/>
      </c>
      <c r="B266" s="89">
        <f>IF(A266="","",INT((A266-1)/12)+1)</f>
        <v/>
      </c>
      <c r="C266" s="90">
        <f>IF(A266="","",EDATE('2. Khoản vay'!$C$15,A266))</f>
        <v/>
      </c>
      <c r="D266" s="91">
        <f>IF(A266="","",I265)</f>
        <v/>
      </c>
      <c r="E266" s="92">
        <f>IF(A266="","",IF(A266&lt;='2. Khoản vay'!$C$13,'2. Khoản vay'!$C$12,'2. Khoản vay'!$C$14))</f>
        <v/>
      </c>
      <c r="F266" s="91">
        <f>IF(A266="","",IF(A266='2. Khoản vay'!$C$18,D266,'2. Khoản vay'!$C$19))</f>
        <v/>
      </c>
      <c r="G266" s="91">
        <f>IF(A266="","",ROUND(D266*E266/12,0))</f>
        <v/>
      </c>
      <c r="H266" s="93">
        <f>IF(A266="","",F266+G266)</f>
        <v/>
      </c>
      <c r="I266" s="91">
        <f>IF(A266="","",D266-F266)</f>
        <v/>
      </c>
    </row>
    <row r="267" ht="15" customHeight="1" s="30">
      <c r="A267" s="89">
        <f>IF(ROW()-5&lt;='2. Khoản vay'!$C$18,ROW()-5,"")</f>
        <v/>
      </c>
      <c r="B267" s="89">
        <f>IF(A267="","",INT((A267-1)/12)+1)</f>
        <v/>
      </c>
      <c r="C267" s="90">
        <f>IF(A267="","",EDATE('2. Khoản vay'!$C$15,A267))</f>
        <v/>
      </c>
      <c r="D267" s="91">
        <f>IF(A267="","",I266)</f>
        <v/>
      </c>
      <c r="E267" s="92">
        <f>IF(A267="","",IF(A267&lt;='2. Khoản vay'!$C$13,'2. Khoản vay'!$C$12,'2. Khoản vay'!$C$14))</f>
        <v/>
      </c>
      <c r="F267" s="91">
        <f>IF(A267="","",IF(A267='2. Khoản vay'!$C$18,D267,'2. Khoản vay'!$C$19))</f>
        <v/>
      </c>
      <c r="G267" s="91">
        <f>IF(A267="","",ROUND(D267*E267/12,0))</f>
        <v/>
      </c>
      <c r="H267" s="93">
        <f>IF(A267="","",F267+G267)</f>
        <v/>
      </c>
      <c r="I267" s="91">
        <f>IF(A267="","",D267-F267)</f>
        <v/>
      </c>
    </row>
    <row r="268" ht="15" customHeight="1" s="30">
      <c r="A268" s="89">
        <f>IF(ROW()-5&lt;='2. Khoản vay'!$C$18,ROW()-5,"")</f>
        <v/>
      </c>
      <c r="B268" s="89">
        <f>IF(A268="","",INT((A268-1)/12)+1)</f>
        <v/>
      </c>
      <c r="C268" s="90">
        <f>IF(A268="","",EDATE('2. Khoản vay'!$C$15,A268))</f>
        <v/>
      </c>
      <c r="D268" s="91">
        <f>IF(A268="","",I267)</f>
        <v/>
      </c>
      <c r="E268" s="92">
        <f>IF(A268="","",IF(A268&lt;='2. Khoản vay'!$C$13,'2. Khoản vay'!$C$12,'2. Khoản vay'!$C$14))</f>
        <v/>
      </c>
      <c r="F268" s="91">
        <f>IF(A268="","",IF(A268='2. Khoản vay'!$C$18,D268,'2. Khoản vay'!$C$19))</f>
        <v/>
      </c>
      <c r="G268" s="91">
        <f>IF(A268="","",ROUND(D268*E268/12,0))</f>
        <v/>
      </c>
      <c r="H268" s="93">
        <f>IF(A268="","",F268+G268)</f>
        <v/>
      </c>
      <c r="I268" s="91">
        <f>IF(A268="","",D268-F268)</f>
        <v/>
      </c>
    </row>
    <row r="269" ht="15" customHeight="1" s="30">
      <c r="A269" s="89">
        <f>IF(ROW()-5&lt;='2. Khoản vay'!$C$18,ROW()-5,"")</f>
        <v/>
      </c>
      <c r="B269" s="89">
        <f>IF(A269="","",INT((A269-1)/12)+1)</f>
        <v/>
      </c>
      <c r="C269" s="90">
        <f>IF(A269="","",EDATE('2. Khoản vay'!$C$15,A269))</f>
        <v/>
      </c>
      <c r="D269" s="91">
        <f>IF(A269="","",I268)</f>
        <v/>
      </c>
      <c r="E269" s="92">
        <f>IF(A269="","",IF(A269&lt;='2. Khoản vay'!$C$13,'2. Khoản vay'!$C$12,'2. Khoản vay'!$C$14))</f>
        <v/>
      </c>
      <c r="F269" s="91">
        <f>IF(A269="","",IF(A269='2. Khoản vay'!$C$18,D269,'2. Khoản vay'!$C$19))</f>
        <v/>
      </c>
      <c r="G269" s="91">
        <f>IF(A269="","",ROUND(D269*E269/12,0))</f>
        <v/>
      </c>
      <c r="H269" s="93">
        <f>IF(A269="","",F269+G269)</f>
        <v/>
      </c>
      <c r="I269" s="91">
        <f>IF(A269="","",D269-F269)</f>
        <v/>
      </c>
    </row>
    <row r="270" ht="15" customHeight="1" s="30">
      <c r="A270" s="89">
        <f>IF(ROW()-5&lt;='2. Khoản vay'!$C$18,ROW()-5,"")</f>
        <v/>
      </c>
      <c r="B270" s="89">
        <f>IF(A270="","",INT((A270-1)/12)+1)</f>
        <v/>
      </c>
      <c r="C270" s="90">
        <f>IF(A270="","",EDATE('2. Khoản vay'!$C$15,A270))</f>
        <v/>
      </c>
      <c r="D270" s="91">
        <f>IF(A270="","",I269)</f>
        <v/>
      </c>
      <c r="E270" s="92">
        <f>IF(A270="","",IF(A270&lt;='2. Khoản vay'!$C$13,'2. Khoản vay'!$C$12,'2. Khoản vay'!$C$14))</f>
        <v/>
      </c>
      <c r="F270" s="91">
        <f>IF(A270="","",IF(A270='2. Khoản vay'!$C$18,D270,'2. Khoản vay'!$C$19))</f>
        <v/>
      </c>
      <c r="G270" s="91">
        <f>IF(A270="","",ROUND(D270*E270/12,0))</f>
        <v/>
      </c>
      <c r="H270" s="93">
        <f>IF(A270="","",F270+G270)</f>
        <v/>
      </c>
      <c r="I270" s="91">
        <f>IF(A270="","",D270-F270)</f>
        <v/>
      </c>
    </row>
    <row r="271" ht="15" customHeight="1" s="30">
      <c r="A271" s="89">
        <f>IF(ROW()-5&lt;='2. Khoản vay'!$C$18,ROW()-5,"")</f>
        <v/>
      </c>
      <c r="B271" s="89">
        <f>IF(A271="","",INT((A271-1)/12)+1)</f>
        <v/>
      </c>
      <c r="C271" s="90">
        <f>IF(A271="","",EDATE('2. Khoản vay'!$C$15,A271))</f>
        <v/>
      </c>
      <c r="D271" s="91">
        <f>IF(A271="","",I270)</f>
        <v/>
      </c>
      <c r="E271" s="92">
        <f>IF(A271="","",IF(A271&lt;='2. Khoản vay'!$C$13,'2. Khoản vay'!$C$12,'2. Khoản vay'!$C$14))</f>
        <v/>
      </c>
      <c r="F271" s="91">
        <f>IF(A271="","",IF(A271='2. Khoản vay'!$C$18,D271,'2. Khoản vay'!$C$19))</f>
        <v/>
      </c>
      <c r="G271" s="91">
        <f>IF(A271="","",ROUND(D271*E271/12,0))</f>
        <v/>
      </c>
      <c r="H271" s="93">
        <f>IF(A271="","",F271+G271)</f>
        <v/>
      </c>
      <c r="I271" s="91">
        <f>IF(A271="","",D271-F271)</f>
        <v/>
      </c>
    </row>
    <row r="272" ht="15" customHeight="1" s="30">
      <c r="A272" s="89">
        <f>IF(ROW()-5&lt;='2. Khoản vay'!$C$18,ROW()-5,"")</f>
        <v/>
      </c>
      <c r="B272" s="89">
        <f>IF(A272="","",INT((A272-1)/12)+1)</f>
        <v/>
      </c>
      <c r="C272" s="90">
        <f>IF(A272="","",EDATE('2. Khoản vay'!$C$15,A272))</f>
        <v/>
      </c>
      <c r="D272" s="91">
        <f>IF(A272="","",I271)</f>
        <v/>
      </c>
      <c r="E272" s="92">
        <f>IF(A272="","",IF(A272&lt;='2. Khoản vay'!$C$13,'2. Khoản vay'!$C$12,'2. Khoản vay'!$C$14))</f>
        <v/>
      </c>
      <c r="F272" s="91">
        <f>IF(A272="","",IF(A272='2. Khoản vay'!$C$18,D272,'2. Khoản vay'!$C$19))</f>
        <v/>
      </c>
      <c r="G272" s="91">
        <f>IF(A272="","",ROUND(D272*E272/12,0))</f>
        <v/>
      </c>
      <c r="H272" s="93">
        <f>IF(A272="","",F272+G272)</f>
        <v/>
      </c>
      <c r="I272" s="91">
        <f>IF(A272="","",D272-F272)</f>
        <v/>
      </c>
    </row>
    <row r="273" ht="15" customHeight="1" s="30">
      <c r="A273" s="89">
        <f>IF(ROW()-5&lt;='2. Khoản vay'!$C$18,ROW()-5,"")</f>
        <v/>
      </c>
      <c r="B273" s="89">
        <f>IF(A273="","",INT((A273-1)/12)+1)</f>
        <v/>
      </c>
      <c r="C273" s="90">
        <f>IF(A273="","",EDATE('2. Khoản vay'!$C$15,A273))</f>
        <v/>
      </c>
      <c r="D273" s="91">
        <f>IF(A273="","",I272)</f>
        <v/>
      </c>
      <c r="E273" s="92">
        <f>IF(A273="","",IF(A273&lt;='2. Khoản vay'!$C$13,'2. Khoản vay'!$C$12,'2. Khoản vay'!$C$14))</f>
        <v/>
      </c>
      <c r="F273" s="91">
        <f>IF(A273="","",IF(A273='2. Khoản vay'!$C$18,D273,'2. Khoản vay'!$C$19))</f>
        <v/>
      </c>
      <c r="G273" s="91">
        <f>IF(A273="","",ROUND(D273*E273/12,0))</f>
        <v/>
      </c>
      <c r="H273" s="93">
        <f>IF(A273="","",F273+G273)</f>
        <v/>
      </c>
      <c r="I273" s="91">
        <f>IF(A273="","",D273-F273)</f>
        <v/>
      </c>
    </row>
    <row r="274" ht="15" customHeight="1" s="30">
      <c r="A274" s="89">
        <f>IF(ROW()-5&lt;='2. Khoản vay'!$C$18,ROW()-5,"")</f>
        <v/>
      </c>
      <c r="B274" s="89">
        <f>IF(A274="","",INT((A274-1)/12)+1)</f>
        <v/>
      </c>
      <c r="C274" s="90">
        <f>IF(A274="","",EDATE('2. Khoản vay'!$C$15,A274))</f>
        <v/>
      </c>
      <c r="D274" s="91">
        <f>IF(A274="","",I273)</f>
        <v/>
      </c>
      <c r="E274" s="92">
        <f>IF(A274="","",IF(A274&lt;='2. Khoản vay'!$C$13,'2. Khoản vay'!$C$12,'2. Khoản vay'!$C$14))</f>
        <v/>
      </c>
      <c r="F274" s="91">
        <f>IF(A274="","",IF(A274='2. Khoản vay'!$C$18,D274,'2. Khoản vay'!$C$19))</f>
        <v/>
      </c>
      <c r="G274" s="91">
        <f>IF(A274="","",ROUND(D274*E274/12,0))</f>
        <v/>
      </c>
      <c r="H274" s="93">
        <f>IF(A274="","",F274+G274)</f>
        <v/>
      </c>
      <c r="I274" s="91">
        <f>IF(A274="","",D274-F274)</f>
        <v/>
      </c>
    </row>
    <row r="275" ht="15" customHeight="1" s="30">
      <c r="A275" s="89">
        <f>IF(ROW()-5&lt;='2. Khoản vay'!$C$18,ROW()-5,"")</f>
        <v/>
      </c>
      <c r="B275" s="89">
        <f>IF(A275="","",INT((A275-1)/12)+1)</f>
        <v/>
      </c>
      <c r="C275" s="90">
        <f>IF(A275="","",EDATE('2. Khoản vay'!$C$15,A275))</f>
        <v/>
      </c>
      <c r="D275" s="91">
        <f>IF(A275="","",I274)</f>
        <v/>
      </c>
      <c r="E275" s="92">
        <f>IF(A275="","",IF(A275&lt;='2. Khoản vay'!$C$13,'2. Khoản vay'!$C$12,'2. Khoản vay'!$C$14))</f>
        <v/>
      </c>
      <c r="F275" s="91">
        <f>IF(A275="","",IF(A275='2. Khoản vay'!$C$18,D275,'2. Khoản vay'!$C$19))</f>
        <v/>
      </c>
      <c r="G275" s="91">
        <f>IF(A275="","",ROUND(D275*E275/12,0))</f>
        <v/>
      </c>
      <c r="H275" s="93">
        <f>IF(A275="","",F275+G275)</f>
        <v/>
      </c>
      <c r="I275" s="91">
        <f>IF(A275="","",D275-F275)</f>
        <v/>
      </c>
    </row>
    <row r="276" ht="15" customHeight="1" s="30">
      <c r="A276" s="89">
        <f>IF(ROW()-5&lt;='2. Khoản vay'!$C$18,ROW()-5,"")</f>
        <v/>
      </c>
      <c r="B276" s="89">
        <f>IF(A276="","",INT((A276-1)/12)+1)</f>
        <v/>
      </c>
      <c r="C276" s="90">
        <f>IF(A276="","",EDATE('2. Khoản vay'!$C$15,A276))</f>
        <v/>
      </c>
      <c r="D276" s="91">
        <f>IF(A276="","",I275)</f>
        <v/>
      </c>
      <c r="E276" s="92">
        <f>IF(A276="","",IF(A276&lt;='2. Khoản vay'!$C$13,'2. Khoản vay'!$C$12,'2. Khoản vay'!$C$14))</f>
        <v/>
      </c>
      <c r="F276" s="91">
        <f>IF(A276="","",IF(A276='2. Khoản vay'!$C$18,D276,'2. Khoản vay'!$C$19))</f>
        <v/>
      </c>
      <c r="G276" s="91">
        <f>IF(A276="","",ROUND(D276*E276/12,0))</f>
        <v/>
      </c>
      <c r="H276" s="93">
        <f>IF(A276="","",F276+G276)</f>
        <v/>
      </c>
      <c r="I276" s="91">
        <f>IF(A276="","",D276-F276)</f>
        <v/>
      </c>
    </row>
    <row r="277" ht="15" customHeight="1" s="30">
      <c r="A277" s="89">
        <f>IF(ROW()-5&lt;='2. Khoản vay'!$C$18,ROW()-5,"")</f>
        <v/>
      </c>
      <c r="B277" s="89">
        <f>IF(A277="","",INT((A277-1)/12)+1)</f>
        <v/>
      </c>
      <c r="C277" s="90">
        <f>IF(A277="","",EDATE('2. Khoản vay'!$C$15,A277))</f>
        <v/>
      </c>
      <c r="D277" s="91">
        <f>IF(A277="","",I276)</f>
        <v/>
      </c>
      <c r="E277" s="92">
        <f>IF(A277="","",IF(A277&lt;='2. Khoản vay'!$C$13,'2. Khoản vay'!$C$12,'2. Khoản vay'!$C$14))</f>
        <v/>
      </c>
      <c r="F277" s="91">
        <f>IF(A277="","",IF(A277='2. Khoản vay'!$C$18,D277,'2. Khoản vay'!$C$19))</f>
        <v/>
      </c>
      <c r="G277" s="91">
        <f>IF(A277="","",ROUND(D277*E277/12,0))</f>
        <v/>
      </c>
      <c r="H277" s="93">
        <f>IF(A277="","",F277+G277)</f>
        <v/>
      </c>
      <c r="I277" s="91">
        <f>IF(A277="","",D277-F277)</f>
        <v/>
      </c>
    </row>
    <row r="278" ht="15" customHeight="1" s="30">
      <c r="A278" s="89">
        <f>IF(ROW()-5&lt;='2. Khoản vay'!$C$18,ROW()-5,"")</f>
        <v/>
      </c>
      <c r="B278" s="89">
        <f>IF(A278="","",INT((A278-1)/12)+1)</f>
        <v/>
      </c>
      <c r="C278" s="90">
        <f>IF(A278="","",EDATE('2. Khoản vay'!$C$15,A278))</f>
        <v/>
      </c>
      <c r="D278" s="91">
        <f>IF(A278="","",I277)</f>
        <v/>
      </c>
      <c r="E278" s="92">
        <f>IF(A278="","",IF(A278&lt;='2. Khoản vay'!$C$13,'2. Khoản vay'!$C$12,'2. Khoản vay'!$C$14))</f>
        <v/>
      </c>
      <c r="F278" s="91">
        <f>IF(A278="","",IF(A278='2. Khoản vay'!$C$18,D278,'2. Khoản vay'!$C$19))</f>
        <v/>
      </c>
      <c r="G278" s="91">
        <f>IF(A278="","",ROUND(D278*E278/12,0))</f>
        <v/>
      </c>
      <c r="H278" s="93">
        <f>IF(A278="","",F278+G278)</f>
        <v/>
      </c>
      <c r="I278" s="91">
        <f>IF(A278="","",D278-F278)</f>
        <v/>
      </c>
    </row>
    <row r="279" ht="15" customHeight="1" s="30">
      <c r="A279" s="89">
        <f>IF(ROW()-5&lt;='2. Khoản vay'!$C$18,ROW()-5,"")</f>
        <v/>
      </c>
      <c r="B279" s="89">
        <f>IF(A279="","",INT((A279-1)/12)+1)</f>
        <v/>
      </c>
      <c r="C279" s="90">
        <f>IF(A279="","",EDATE('2. Khoản vay'!$C$15,A279))</f>
        <v/>
      </c>
      <c r="D279" s="91">
        <f>IF(A279="","",I278)</f>
        <v/>
      </c>
      <c r="E279" s="92">
        <f>IF(A279="","",IF(A279&lt;='2. Khoản vay'!$C$13,'2. Khoản vay'!$C$12,'2. Khoản vay'!$C$14))</f>
        <v/>
      </c>
      <c r="F279" s="91">
        <f>IF(A279="","",IF(A279='2. Khoản vay'!$C$18,D279,'2. Khoản vay'!$C$19))</f>
        <v/>
      </c>
      <c r="G279" s="91">
        <f>IF(A279="","",ROUND(D279*E279/12,0))</f>
        <v/>
      </c>
      <c r="H279" s="93">
        <f>IF(A279="","",F279+G279)</f>
        <v/>
      </c>
      <c r="I279" s="91">
        <f>IF(A279="","",D279-F279)</f>
        <v/>
      </c>
    </row>
    <row r="280" ht="15" customHeight="1" s="30">
      <c r="A280" s="89">
        <f>IF(ROW()-5&lt;='2. Khoản vay'!$C$18,ROW()-5,"")</f>
        <v/>
      </c>
      <c r="B280" s="89">
        <f>IF(A280="","",INT((A280-1)/12)+1)</f>
        <v/>
      </c>
      <c r="C280" s="90">
        <f>IF(A280="","",EDATE('2. Khoản vay'!$C$15,A280))</f>
        <v/>
      </c>
      <c r="D280" s="91">
        <f>IF(A280="","",I279)</f>
        <v/>
      </c>
      <c r="E280" s="92">
        <f>IF(A280="","",IF(A280&lt;='2. Khoản vay'!$C$13,'2. Khoản vay'!$C$12,'2. Khoản vay'!$C$14))</f>
        <v/>
      </c>
      <c r="F280" s="91">
        <f>IF(A280="","",IF(A280='2. Khoản vay'!$C$18,D280,'2. Khoản vay'!$C$19))</f>
        <v/>
      </c>
      <c r="G280" s="91">
        <f>IF(A280="","",ROUND(D280*E280/12,0))</f>
        <v/>
      </c>
      <c r="H280" s="93">
        <f>IF(A280="","",F280+G280)</f>
        <v/>
      </c>
      <c r="I280" s="91">
        <f>IF(A280="","",D280-F280)</f>
        <v/>
      </c>
    </row>
    <row r="281" ht="15" customHeight="1" s="30">
      <c r="A281" s="89">
        <f>IF(ROW()-5&lt;='2. Khoản vay'!$C$18,ROW()-5,"")</f>
        <v/>
      </c>
      <c r="B281" s="89">
        <f>IF(A281="","",INT((A281-1)/12)+1)</f>
        <v/>
      </c>
      <c r="C281" s="90">
        <f>IF(A281="","",EDATE('2. Khoản vay'!$C$15,A281))</f>
        <v/>
      </c>
      <c r="D281" s="91">
        <f>IF(A281="","",I280)</f>
        <v/>
      </c>
      <c r="E281" s="92">
        <f>IF(A281="","",IF(A281&lt;='2. Khoản vay'!$C$13,'2. Khoản vay'!$C$12,'2. Khoản vay'!$C$14))</f>
        <v/>
      </c>
      <c r="F281" s="91">
        <f>IF(A281="","",IF(A281='2. Khoản vay'!$C$18,D281,'2. Khoản vay'!$C$19))</f>
        <v/>
      </c>
      <c r="G281" s="91">
        <f>IF(A281="","",ROUND(D281*E281/12,0))</f>
        <v/>
      </c>
      <c r="H281" s="93">
        <f>IF(A281="","",F281+G281)</f>
        <v/>
      </c>
      <c r="I281" s="91">
        <f>IF(A281="","",D281-F281)</f>
        <v/>
      </c>
    </row>
    <row r="282" ht="15" customHeight="1" s="30">
      <c r="A282" s="89">
        <f>IF(ROW()-5&lt;='2. Khoản vay'!$C$18,ROW()-5,"")</f>
        <v/>
      </c>
      <c r="B282" s="89">
        <f>IF(A282="","",INT((A282-1)/12)+1)</f>
        <v/>
      </c>
      <c r="C282" s="90">
        <f>IF(A282="","",EDATE('2. Khoản vay'!$C$15,A282))</f>
        <v/>
      </c>
      <c r="D282" s="91">
        <f>IF(A282="","",I281)</f>
        <v/>
      </c>
      <c r="E282" s="92">
        <f>IF(A282="","",IF(A282&lt;='2. Khoản vay'!$C$13,'2. Khoản vay'!$C$12,'2. Khoản vay'!$C$14))</f>
        <v/>
      </c>
      <c r="F282" s="91">
        <f>IF(A282="","",IF(A282='2. Khoản vay'!$C$18,D282,'2. Khoản vay'!$C$19))</f>
        <v/>
      </c>
      <c r="G282" s="91">
        <f>IF(A282="","",ROUND(D282*E282/12,0))</f>
        <v/>
      </c>
      <c r="H282" s="93">
        <f>IF(A282="","",F282+G282)</f>
        <v/>
      </c>
      <c r="I282" s="91">
        <f>IF(A282="","",D282-F282)</f>
        <v/>
      </c>
    </row>
    <row r="283" ht="15" customHeight="1" s="30">
      <c r="A283" s="89">
        <f>IF(ROW()-5&lt;='2. Khoản vay'!$C$18,ROW()-5,"")</f>
        <v/>
      </c>
      <c r="B283" s="89">
        <f>IF(A283="","",INT((A283-1)/12)+1)</f>
        <v/>
      </c>
      <c r="C283" s="90">
        <f>IF(A283="","",EDATE('2. Khoản vay'!$C$15,A283))</f>
        <v/>
      </c>
      <c r="D283" s="91">
        <f>IF(A283="","",I282)</f>
        <v/>
      </c>
      <c r="E283" s="92">
        <f>IF(A283="","",IF(A283&lt;='2. Khoản vay'!$C$13,'2. Khoản vay'!$C$12,'2. Khoản vay'!$C$14))</f>
        <v/>
      </c>
      <c r="F283" s="91">
        <f>IF(A283="","",IF(A283='2. Khoản vay'!$C$18,D283,'2. Khoản vay'!$C$19))</f>
        <v/>
      </c>
      <c r="G283" s="91">
        <f>IF(A283="","",ROUND(D283*E283/12,0))</f>
        <v/>
      </c>
      <c r="H283" s="93">
        <f>IF(A283="","",F283+G283)</f>
        <v/>
      </c>
      <c r="I283" s="91">
        <f>IF(A283="","",D283-F283)</f>
        <v/>
      </c>
    </row>
    <row r="284" ht="15" customHeight="1" s="30">
      <c r="A284" s="89">
        <f>IF(ROW()-5&lt;='2. Khoản vay'!$C$18,ROW()-5,"")</f>
        <v/>
      </c>
      <c r="B284" s="89">
        <f>IF(A284="","",INT((A284-1)/12)+1)</f>
        <v/>
      </c>
      <c r="C284" s="90">
        <f>IF(A284="","",EDATE('2. Khoản vay'!$C$15,A284))</f>
        <v/>
      </c>
      <c r="D284" s="91">
        <f>IF(A284="","",I283)</f>
        <v/>
      </c>
      <c r="E284" s="92">
        <f>IF(A284="","",IF(A284&lt;='2. Khoản vay'!$C$13,'2. Khoản vay'!$C$12,'2. Khoản vay'!$C$14))</f>
        <v/>
      </c>
      <c r="F284" s="91">
        <f>IF(A284="","",IF(A284='2. Khoản vay'!$C$18,D284,'2. Khoản vay'!$C$19))</f>
        <v/>
      </c>
      <c r="G284" s="91">
        <f>IF(A284="","",ROUND(D284*E284/12,0))</f>
        <v/>
      </c>
      <c r="H284" s="93">
        <f>IF(A284="","",F284+G284)</f>
        <v/>
      </c>
      <c r="I284" s="91">
        <f>IF(A284="","",D284-F284)</f>
        <v/>
      </c>
    </row>
    <row r="285" ht="15" customHeight="1" s="30">
      <c r="A285" s="89">
        <f>IF(ROW()-5&lt;='2. Khoản vay'!$C$18,ROW()-5,"")</f>
        <v/>
      </c>
      <c r="B285" s="89">
        <f>IF(A285="","",INT((A285-1)/12)+1)</f>
        <v/>
      </c>
      <c r="C285" s="90">
        <f>IF(A285="","",EDATE('2. Khoản vay'!$C$15,A285))</f>
        <v/>
      </c>
      <c r="D285" s="91">
        <f>IF(A285="","",I284)</f>
        <v/>
      </c>
      <c r="E285" s="92">
        <f>IF(A285="","",IF(A285&lt;='2. Khoản vay'!$C$13,'2. Khoản vay'!$C$12,'2. Khoản vay'!$C$14))</f>
        <v/>
      </c>
      <c r="F285" s="91">
        <f>IF(A285="","",IF(A285='2. Khoản vay'!$C$18,D285,'2. Khoản vay'!$C$19))</f>
        <v/>
      </c>
      <c r="G285" s="91">
        <f>IF(A285="","",ROUND(D285*E285/12,0))</f>
        <v/>
      </c>
      <c r="H285" s="93">
        <f>IF(A285="","",F285+G285)</f>
        <v/>
      </c>
      <c r="I285" s="91">
        <f>IF(A285="","",D285-F285)</f>
        <v/>
      </c>
    </row>
    <row r="286" ht="15" customHeight="1" s="30">
      <c r="A286" s="89">
        <f>IF(ROW()-5&lt;='2. Khoản vay'!$C$18,ROW()-5,"")</f>
        <v/>
      </c>
      <c r="B286" s="89">
        <f>IF(A286="","",INT((A286-1)/12)+1)</f>
        <v/>
      </c>
      <c r="C286" s="90">
        <f>IF(A286="","",EDATE('2. Khoản vay'!$C$15,A286))</f>
        <v/>
      </c>
      <c r="D286" s="91">
        <f>IF(A286="","",I285)</f>
        <v/>
      </c>
      <c r="E286" s="92">
        <f>IF(A286="","",IF(A286&lt;='2. Khoản vay'!$C$13,'2. Khoản vay'!$C$12,'2. Khoản vay'!$C$14))</f>
        <v/>
      </c>
      <c r="F286" s="91">
        <f>IF(A286="","",IF(A286='2. Khoản vay'!$C$18,D286,'2. Khoản vay'!$C$19))</f>
        <v/>
      </c>
      <c r="G286" s="91">
        <f>IF(A286="","",ROUND(D286*E286/12,0))</f>
        <v/>
      </c>
      <c r="H286" s="93">
        <f>IF(A286="","",F286+G286)</f>
        <v/>
      </c>
      <c r="I286" s="91">
        <f>IF(A286="","",D286-F286)</f>
        <v/>
      </c>
    </row>
    <row r="287" ht="15" customHeight="1" s="30">
      <c r="A287" s="89">
        <f>IF(ROW()-5&lt;='2. Khoản vay'!$C$18,ROW()-5,"")</f>
        <v/>
      </c>
      <c r="B287" s="89">
        <f>IF(A287="","",INT((A287-1)/12)+1)</f>
        <v/>
      </c>
      <c r="C287" s="90">
        <f>IF(A287="","",EDATE('2. Khoản vay'!$C$15,A287))</f>
        <v/>
      </c>
      <c r="D287" s="91">
        <f>IF(A287="","",I286)</f>
        <v/>
      </c>
      <c r="E287" s="92">
        <f>IF(A287="","",IF(A287&lt;='2. Khoản vay'!$C$13,'2. Khoản vay'!$C$12,'2. Khoản vay'!$C$14))</f>
        <v/>
      </c>
      <c r="F287" s="91">
        <f>IF(A287="","",IF(A287='2. Khoản vay'!$C$18,D287,'2. Khoản vay'!$C$19))</f>
        <v/>
      </c>
      <c r="G287" s="91">
        <f>IF(A287="","",ROUND(D287*E287/12,0))</f>
        <v/>
      </c>
      <c r="H287" s="93">
        <f>IF(A287="","",F287+G287)</f>
        <v/>
      </c>
      <c r="I287" s="91">
        <f>IF(A287="","",D287-F287)</f>
        <v/>
      </c>
    </row>
    <row r="288" ht="15" customHeight="1" s="30">
      <c r="A288" s="89">
        <f>IF(ROW()-5&lt;='2. Khoản vay'!$C$18,ROW()-5,"")</f>
        <v/>
      </c>
      <c r="B288" s="89">
        <f>IF(A288="","",INT((A288-1)/12)+1)</f>
        <v/>
      </c>
      <c r="C288" s="90">
        <f>IF(A288="","",EDATE('2. Khoản vay'!$C$15,A288))</f>
        <v/>
      </c>
      <c r="D288" s="91">
        <f>IF(A288="","",I287)</f>
        <v/>
      </c>
      <c r="E288" s="92">
        <f>IF(A288="","",IF(A288&lt;='2. Khoản vay'!$C$13,'2. Khoản vay'!$C$12,'2. Khoản vay'!$C$14))</f>
        <v/>
      </c>
      <c r="F288" s="91">
        <f>IF(A288="","",IF(A288='2. Khoản vay'!$C$18,D288,'2. Khoản vay'!$C$19))</f>
        <v/>
      </c>
      <c r="G288" s="91">
        <f>IF(A288="","",ROUND(D288*E288/12,0))</f>
        <v/>
      </c>
      <c r="H288" s="93">
        <f>IF(A288="","",F288+G288)</f>
        <v/>
      </c>
      <c r="I288" s="91">
        <f>IF(A288="","",D288-F288)</f>
        <v/>
      </c>
    </row>
    <row r="289" ht="15" customHeight="1" s="30">
      <c r="A289" s="89">
        <f>IF(ROW()-5&lt;='2. Khoản vay'!$C$18,ROW()-5,"")</f>
        <v/>
      </c>
      <c r="B289" s="89">
        <f>IF(A289="","",INT((A289-1)/12)+1)</f>
        <v/>
      </c>
      <c r="C289" s="90">
        <f>IF(A289="","",EDATE('2. Khoản vay'!$C$15,A289))</f>
        <v/>
      </c>
      <c r="D289" s="91">
        <f>IF(A289="","",I288)</f>
        <v/>
      </c>
      <c r="E289" s="92">
        <f>IF(A289="","",IF(A289&lt;='2. Khoản vay'!$C$13,'2. Khoản vay'!$C$12,'2. Khoản vay'!$C$14))</f>
        <v/>
      </c>
      <c r="F289" s="91">
        <f>IF(A289="","",IF(A289='2. Khoản vay'!$C$18,D289,'2. Khoản vay'!$C$19))</f>
        <v/>
      </c>
      <c r="G289" s="91">
        <f>IF(A289="","",ROUND(D289*E289/12,0))</f>
        <v/>
      </c>
      <c r="H289" s="93">
        <f>IF(A289="","",F289+G289)</f>
        <v/>
      </c>
      <c r="I289" s="91">
        <f>IF(A289="","",D289-F289)</f>
        <v/>
      </c>
    </row>
    <row r="290" ht="15" customHeight="1" s="30">
      <c r="A290" s="89">
        <f>IF(ROW()-5&lt;='2. Khoản vay'!$C$18,ROW()-5,"")</f>
        <v/>
      </c>
      <c r="B290" s="89">
        <f>IF(A290="","",INT((A290-1)/12)+1)</f>
        <v/>
      </c>
      <c r="C290" s="90">
        <f>IF(A290="","",EDATE('2. Khoản vay'!$C$15,A290))</f>
        <v/>
      </c>
      <c r="D290" s="91">
        <f>IF(A290="","",I289)</f>
        <v/>
      </c>
      <c r="E290" s="92">
        <f>IF(A290="","",IF(A290&lt;='2. Khoản vay'!$C$13,'2. Khoản vay'!$C$12,'2. Khoản vay'!$C$14))</f>
        <v/>
      </c>
      <c r="F290" s="91">
        <f>IF(A290="","",IF(A290='2. Khoản vay'!$C$18,D290,'2. Khoản vay'!$C$19))</f>
        <v/>
      </c>
      <c r="G290" s="91">
        <f>IF(A290="","",ROUND(D290*E290/12,0))</f>
        <v/>
      </c>
      <c r="H290" s="93">
        <f>IF(A290="","",F290+G290)</f>
        <v/>
      </c>
      <c r="I290" s="91">
        <f>IF(A290="","",D290-F290)</f>
        <v/>
      </c>
    </row>
    <row r="291" ht="15" customHeight="1" s="30">
      <c r="A291" s="89">
        <f>IF(ROW()-5&lt;='2. Khoản vay'!$C$18,ROW()-5,"")</f>
        <v/>
      </c>
      <c r="B291" s="89">
        <f>IF(A291="","",INT((A291-1)/12)+1)</f>
        <v/>
      </c>
      <c r="C291" s="90">
        <f>IF(A291="","",EDATE('2. Khoản vay'!$C$15,A291))</f>
        <v/>
      </c>
      <c r="D291" s="91">
        <f>IF(A291="","",I290)</f>
        <v/>
      </c>
      <c r="E291" s="92">
        <f>IF(A291="","",IF(A291&lt;='2. Khoản vay'!$C$13,'2. Khoản vay'!$C$12,'2. Khoản vay'!$C$14))</f>
        <v/>
      </c>
      <c r="F291" s="91">
        <f>IF(A291="","",IF(A291='2. Khoản vay'!$C$18,D291,'2. Khoản vay'!$C$19))</f>
        <v/>
      </c>
      <c r="G291" s="91">
        <f>IF(A291="","",ROUND(D291*E291/12,0))</f>
        <v/>
      </c>
      <c r="H291" s="93">
        <f>IF(A291="","",F291+G291)</f>
        <v/>
      </c>
      <c r="I291" s="91">
        <f>IF(A291="","",D291-F291)</f>
        <v/>
      </c>
    </row>
    <row r="292" ht="15" customHeight="1" s="30">
      <c r="A292" s="89">
        <f>IF(ROW()-5&lt;='2. Khoản vay'!$C$18,ROW()-5,"")</f>
        <v/>
      </c>
      <c r="B292" s="89">
        <f>IF(A292="","",INT((A292-1)/12)+1)</f>
        <v/>
      </c>
      <c r="C292" s="90">
        <f>IF(A292="","",EDATE('2. Khoản vay'!$C$15,A292))</f>
        <v/>
      </c>
      <c r="D292" s="91">
        <f>IF(A292="","",I291)</f>
        <v/>
      </c>
      <c r="E292" s="92">
        <f>IF(A292="","",IF(A292&lt;='2. Khoản vay'!$C$13,'2. Khoản vay'!$C$12,'2. Khoản vay'!$C$14))</f>
        <v/>
      </c>
      <c r="F292" s="91">
        <f>IF(A292="","",IF(A292='2. Khoản vay'!$C$18,D292,'2. Khoản vay'!$C$19))</f>
        <v/>
      </c>
      <c r="G292" s="91">
        <f>IF(A292="","",ROUND(D292*E292/12,0))</f>
        <v/>
      </c>
      <c r="H292" s="93">
        <f>IF(A292="","",F292+G292)</f>
        <v/>
      </c>
      <c r="I292" s="91">
        <f>IF(A292="","",D292-F292)</f>
        <v/>
      </c>
    </row>
    <row r="293" ht="15" customHeight="1" s="30">
      <c r="A293" s="89">
        <f>IF(ROW()-5&lt;='2. Khoản vay'!$C$18,ROW()-5,"")</f>
        <v/>
      </c>
      <c r="B293" s="89">
        <f>IF(A293="","",INT((A293-1)/12)+1)</f>
        <v/>
      </c>
      <c r="C293" s="90">
        <f>IF(A293="","",EDATE('2. Khoản vay'!$C$15,A293))</f>
        <v/>
      </c>
      <c r="D293" s="91">
        <f>IF(A293="","",I292)</f>
        <v/>
      </c>
      <c r="E293" s="92">
        <f>IF(A293="","",IF(A293&lt;='2. Khoản vay'!$C$13,'2. Khoản vay'!$C$12,'2. Khoản vay'!$C$14))</f>
        <v/>
      </c>
      <c r="F293" s="91">
        <f>IF(A293="","",IF(A293='2. Khoản vay'!$C$18,D293,'2. Khoản vay'!$C$19))</f>
        <v/>
      </c>
      <c r="G293" s="91">
        <f>IF(A293="","",ROUND(D293*E293/12,0))</f>
        <v/>
      </c>
      <c r="H293" s="93">
        <f>IF(A293="","",F293+G293)</f>
        <v/>
      </c>
      <c r="I293" s="91">
        <f>IF(A293="","",D293-F293)</f>
        <v/>
      </c>
    </row>
    <row r="294" ht="15" customHeight="1" s="30">
      <c r="A294" s="89">
        <f>IF(ROW()-5&lt;='2. Khoản vay'!$C$18,ROW()-5,"")</f>
        <v/>
      </c>
      <c r="B294" s="89">
        <f>IF(A294="","",INT((A294-1)/12)+1)</f>
        <v/>
      </c>
      <c r="C294" s="90">
        <f>IF(A294="","",EDATE('2. Khoản vay'!$C$15,A294))</f>
        <v/>
      </c>
      <c r="D294" s="91">
        <f>IF(A294="","",I293)</f>
        <v/>
      </c>
      <c r="E294" s="92">
        <f>IF(A294="","",IF(A294&lt;='2. Khoản vay'!$C$13,'2. Khoản vay'!$C$12,'2. Khoản vay'!$C$14))</f>
        <v/>
      </c>
      <c r="F294" s="91">
        <f>IF(A294="","",IF(A294='2. Khoản vay'!$C$18,D294,'2. Khoản vay'!$C$19))</f>
        <v/>
      </c>
      <c r="G294" s="91">
        <f>IF(A294="","",ROUND(D294*E294/12,0))</f>
        <v/>
      </c>
      <c r="H294" s="93">
        <f>IF(A294="","",F294+G294)</f>
        <v/>
      </c>
      <c r="I294" s="91">
        <f>IF(A294="","",D294-F294)</f>
        <v/>
      </c>
    </row>
    <row r="295" ht="15" customHeight="1" s="30">
      <c r="A295" s="89">
        <f>IF(ROW()-5&lt;='2. Khoản vay'!$C$18,ROW()-5,"")</f>
        <v/>
      </c>
      <c r="B295" s="89">
        <f>IF(A295="","",INT((A295-1)/12)+1)</f>
        <v/>
      </c>
      <c r="C295" s="90">
        <f>IF(A295="","",EDATE('2. Khoản vay'!$C$15,A295))</f>
        <v/>
      </c>
      <c r="D295" s="91">
        <f>IF(A295="","",I294)</f>
        <v/>
      </c>
      <c r="E295" s="92">
        <f>IF(A295="","",IF(A295&lt;='2. Khoản vay'!$C$13,'2. Khoản vay'!$C$12,'2. Khoản vay'!$C$14))</f>
        <v/>
      </c>
      <c r="F295" s="91">
        <f>IF(A295="","",IF(A295='2. Khoản vay'!$C$18,D295,'2. Khoản vay'!$C$19))</f>
        <v/>
      </c>
      <c r="G295" s="91">
        <f>IF(A295="","",ROUND(D295*E295/12,0))</f>
        <v/>
      </c>
      <c r="H295" s="93">
        <f>IF(A295="","",F295+G295)</f>
        <v/>
      </c>
      <c r="I295" s="91">
        <f>IF(A295="","",D295-F295)</f>
        <v/>
      </c>
    </row>
    <row r="296" ht="15" customHeight="1" s="30">
      <c r="A296" s="89">
        <f>IF(ROW()-5&lt;='2. Khoản vay'!$C$18,ROW()-5,"")</f>
        <v/>
      </c>
      <c r="B296" s="89">
        <f>IF(A296="","",INT((A296-1)/12)+1)</f>
        <v/>
      </c>
      <c r="C296" s="90">
        <f>IF(A296="","",EDATE('2. Khoản vay'!$C$15,A296))</f>
        <v/>
      </c>
      <c r="D296" s="91">
        <f>IF(A296="","",I295)</f>
        <v/>
      </c>
      <c r="E296" s="92">
        <f>IF(A296="","",IF(A296&lt;='2. Khoản vay'!$C$13,'2. Khoản vay'!$C$12,'2. Khoản vay'!$C$14))</f>
        <v/>
      </c>
      <c r="F296" s="91">
        <f>IF(A296="","",IF(A296='2. Khoản vay'!$C$18,D296,'2. Khoản vay'!$C$19))</f>
        <v/>
      </c>
      <c r="G296" s="91">
        <f>IF(A296="","",ROUND(D296*E296/12,0))</f>
        <v/>
      </c>
      <c r="H296" s="93">
        <f>IF(A296="","",F296+G296)</f>
        <v/>
      </c>
      <c r="I296" s="91">
        <f>IF(A296="","",D296-F296)</f>
        <v/>
      </c>
    </row>
    <row r="297" ht="15" customHeight="1" s="30">
      <c r="A297" s="89">
        <f>IF(ROW()-5&lt;='2. Khoản vay'!$C$18,ROW()-5,"")</f>
        <v/>
      </c>
      <c r="B297" s="89">
        <f>IF(A297="","",INT((A297-1)/12)+1)</f>
        <v/>
      </c>
      <c r="C297" s="90">
        <f>IF(A297="","",EDATE('2. Khoản vay'!$C$15,A297))</f>
        <v/>
      </c>
      <c r="D297" s="91">
        <f>IF(A297="","",I296)</f>
        <v/>
      </c>
      <c r="E297" s="92">
        <f>IF(A297="","",IF(A297&lt;='2. Khoản vay'!$C$13,'2. Khoản vay'!$C$12,'2. Khoản vay'!$C$14))</f>
        <v/>
      </c>
      <c r="F297" s="91">
        <f>IF(A297="","",IF(A297='2. Khoản vay'!$C$18,D297,'2. Khoản vay'!$C$19))</f>
        <v/>
      </c>
      <c r="G297" s="91">
        <f>IF(A297="","",ROUND(D297*E297/12,0))</f>
        <v/>
      </c>
      <c r="H297" s="93">
        <f>IF(A297="","",F297+G297)</f>
        <v/>
      </c>
      <c r="I297" s="91">
        <f>IF(A297="","",D297-F297)</f>
        <v/>
      </c>
    </row>
    <row r="298" ht="15" customHeight="1" s="30">
      <c r="A298" s="89">
        <f>IF(ROW()-5&lt;='2. Khoản vay'!$C$18,ROW()-5,"")</f>
        <v/>
      </c>
      <c r="B298" s="89">
        <f>IF(A298="","",INT((A298-1)/12)+1)</f>
        <v/>
      </c>
      <c r="C298" s="90">
        <f>IF(A298="","",EDATE('2. Khoản vay'!$C$15,A298))</f>
        <v/>
      </c>
      <c r="D298" s="91">
        <f>IF(A298="","",I297)</f>
        <v/>
      </c>
      <c r="E298" s="92">
        <f>IF(A298="","",IF(A298&lt;='2. Khoản vay'!$C$13,'2. Khoản vay'!$C$12,'2. Khoản vay'!$C$14))</f>
        <v/>
      </c>
      <c r="F298" s="91">
        <f>IF(A298="","",IF(A298='2. Khoản vay'!$C$18,D298,'2. Khoản vay'!$C$19))</f>
        <v/>
      </c>
      <c r="G298" s="91">
        <f>IF(A298="","",ROUND(D298*E298/12,0))</f>
        <v/>
      </c>
      <c r="H298" s="93">
        <f>IF(A298="","",F298+G298)</f>
        <v/>
      </c>
      <c r="I298" s="91">
        <f>IF(A298="","",D298-F298)</f>
        <v/>
      </c>
    </row>
    <row r="299" ht="15" customHeight="1" s="30">
      <c r="A299" s="89">
        <f>IF(ROW()-5&lt;='2. Khoản vay'!$C$18,ROW()-5,"")</f>
        <v/>
      </c>
      <c r="B299" s="89">
        <f>IF(A299="","",INT((A299-1)/12)+1)</f>
        <v/>
      </c>
      <c r="C299" s="90">
        <f>IF(A299="","",EDATE('2. Khoản vay'!$C$15,A299))</f>
        <v/>
      </c>
      <c r="D299" s="91">
        <f>IF(A299="","",I298)</f>
        <v/>
      </c>
      <c r="E299" s="92">
        <f>IF(A299="","",IF(A299&lt;='2. Khoản vay'!$C$13,'2. Khoản vay'!$C$12,'2. Khoản vay'!$C$14))</f>
        <v/>
      </c>
      <c r="F299" s="91">
        <f>IF(A299="","",IF(A299='2. Khoản vay'!$C$18,D299,'2. Khoản vay'!$C$19))</f>
        <v/>
      </c>
      <c r="G299" s="91">
        <f>IF(A299="","",ROUND(D299*E299/12,0))</f>
        <v/>
      </c>
      <c r="H299" s="93">
        <f>IF(A299="","",F299+G299)</f>
        <v/>
      </c>
      <c r="I299" s="91">
        <f>IF(A299="","",D299-F299)</f>
        <v/>
      </c>
    </row>
    <row r="300" ht="15" customHeight="1" s="30">
      <c r="A300" s="89">
        <f>IF(ROW()-5&lt;='2. Khoản vay'!$C$18,ROW()-5,"")</f>
        <v/>
      </c>
      <c r="B300" s="89">
        <f>IF(A300="","",INT((A300-1)/12)+1)</f>
        <v/>
      </c>
      <c r="C300" s="90">
        <f>IF(A300="","",EDATE('2. Khoản vay'!$C$15,A300))</f>
        <v/>
      </c>
      <c r="D300" s="91">
        <f>IF(A300="","",I299)</f>
        <v/>
      </c>
      <c r="E300" s="92">
        <f>IF(A300="","",IF(A300&lt;='2. Khoản vay'!$C$13,'2. Khoản vay'!$C$12,'2. Khoản vay'!$C$14))</f>
        <v/>
      </c>
      <c r="F300" s="91">
        <f>IF(A300="","",IF(A300='2. Khoản vay'!$C$18,D300,'2. Khoản vay'!$C$19))</f>
        <v/>
      </c>
      <c r="G300" s="91">
        <f>IF(A300="","",ROUND(D300*E300/12,0))</f>
        <v/>
      </c>
      <c r="H300" s="93">
        <f>IF(A300="","",F300+G300)</f>
        <v/>
      </c>
      <c r="I300" s="91">
        <f>IF(A300="","",D300-F300)</f>
        <v/>
      </c>
    </row>
    <row r="301" ht="15" customHeight="1" s="30">
      <c r="A301" s="89">
        <f>IF(ROW()-5&lt;='2. Khoản vay'!$C$18,ROW()-5,"")</f>
        <v/>
      </c>
      <c r="B301" s="89">
        <f>IF(A301="","",INT((A301-1)/12)+1)</f>
        <v/>
      </c>
      <c r="C301" s="90">
        <f>IF(A301="","",EDATE('2. Khoản vay'!$C$15,A301))</f>
        <v/>
      </c>
      <c r="D301" s="91">
        <f>IF(A301="","",I300)</f>
        <v/>
      </c>
      <c r="E301" s="92">
        <f>IF(A301="","",IF(A301&lt;='2. Khoản vay'!$C$13,'2. Khoản vay'!$C$12,'2. Khoản vay'!$C$14))</f>
        <v/>
      </c>
      <c r="F301" s="91">
        <f>IF(A301="","",IF(A301='2. Khoản vay'!$C$18,D301,'2. Khoản vay'!$C$19))</f>
        <v/>
      </c>
      <c r="G301" s="91">
        <f>IF(A301="","",ROUND(D301*E301/12,0))</f>
        <v/>
      </c>
      <c r="H301" s="93">
        <f>IF(A301="","",F301+G301)</f>
        <v/>
      </c>
      <c r="I301" s="91">
        <f>IF(A301="","",D301-F301)</f>
        <v/>
      </c>
    </row>
    <row r="302" ht="15" customHeight="1" s="30">
      <c r="A302" s="89">
        <f>IF(ROW()-5&lt;='2. Khoản vay'!$C$18,ROW()-5,"")</f>
        <v/>
      </c>
      <c r="B302" s="89">
        <f>IF(A302="","",INT((A302-1)/12)+1)</f>
        <v/>
      </c>
      <c r="C302" s="90">
        <f>IF(A302="","",EDATE('2. Khoản vay'!$C$15,A302))</f>
        <v/>
      </c>
      <c r="D302" s="91">
        <f>IF(A302="","",I301)</f>
        <v/>
      </c>
      <c r="E302" s="92">
        <f>IF(A302="","",IF(A302&lt;='2. Khoản vay'!$C$13,'2. Khoản vay'!$C$12,'2. Khoản vay'!$C$14))</f>
        <v/>
      </c>
      <c r="F302" s="91">
        <f>IF(A302="","",IF(A302='2. Khoản vay'!$C$18,D302,'2. Khoản vay'!$C$19))</f>
        <v/>
      </c>
      <c r="G302" s="91">
        <f>IF(A302="","",ROUND(D302*E302/12,0))</f>
        <v/>
      </c>
      <c r="H302" s="93">
        <f>IF(A302="","",F302+G302)</f>
        <v/>
      </c>
      <c r="I302" s="91">
        <f>IF(A302="","",D302-F302)</f>
        <v/>
      </c>
    </row>
    <row r="303" ht="15" customHeight="1" s="30">
      <c r="A303" s="89">
        <f>IF(ROW()-5&lt;='2. Khoản vay'!$C$18,ROW()-5,"")</f>
        <v/>
      </c>
      <c r="B303" s="89">
        <f>IF(A303="","",INT((A303-1)/12)+1)</f>
        <v/>
      </c>
      <c r="C303" s="90">
        <f>IF(A303="","",EDATE('2. Khoản vay'!$C$15,A303))</f>
        <v/>
      </c>
      <c r="D303" s="91">
        <f>IF(A303="","",I302)</f>
        <v/>
      </c>
      <c r="E303" s="92">
        <f>IF(A303="","",IF(A303&lt;='2. Khoản vay'!$C$13,'2. Khoản vay'!$C$12,'2. Khoản vay'!$C$14))</f>
        <v/>
      </c>
      <c r="F303" s="91">
        <f>IF(A303="","",IF(A303='2. Khoản vay'!$C$18,D303,'2. Khoản vay'!$C$19))</f>
        <v/>
      </c>
      <c r="G303" s="91">
        <f>IF(A303="","",ROUND(D303*E303/12,0))</f>
        <v/>
      </c>
      <c r="H303" s="93">
        <f>IF(A303="","",F303+G303)</f>
        <v/>
      </c>
      <c r="I303" s="91">
        <f>IF(A303="","",D303-F303)</f>
        <v/>
      </c>
    </row>
    <row r="304" ht="15" customHeight="1" s="30">
      <c r="A304" s="89">
        <f>IF(ROW()-5&lt;='2. Khoản vay'!$C$18,ROW()-5,"")</f>
        <v/>
      </c>
      <c r="B304" s="89">
        <f>IF(A304="","",INT((A304-1)/12)+1)</f>
        <v/>
      </c>
      <c r="C304" s="90">
        <f>IF(A304="","",EDATE('2. Khoản vay'!$C$15,A304))</f>
        <v/>
      </c>
      <c r="D304" s="91">
        <f>IF(A304="","",I303)</f>
        <v/>
      </c>
      <c r="E304" s="92">
        <f>IF(A304="","",IF(A304&lt;='2. Khoản vay'!$C$13,'2. Khoản vay'!$C$12,'2. Khoản vay'!$C$14))</f>
        <v/>
      </c>
      <c r="F304" s="91">
        <f>IF(A304="","",IF(A304='2. Khoản vay'!$C$18,D304,'2. Khoản vay'!$C$19))</f>
        <v/>
      </c>
      <c r="G304" s="91">
        <f>IF(A304="","",ROUND(D304*E304/12,0))</f>
        <v/>
      </c>
      <c r="H304" s="93">
        <f>IF(A304="","",F304+G304)</f>
        <v/>
      </c>
      <c r="I304" s="91">
        <f>IF(A304="","",D304-F304)</f>
        <v/>
      </c>
    </row>
    <row r="305" ht="15" customHeight="1" s="30">
      <c r="A305" s="89">
        <f>IF(ROW()-5&lt;='2. Khoản vay'!$C$18,ROW()-5,"")</f>
        <v/>
      </c>
      <c r="B305" s="89">
        <f>IF(A305="","",INT((A305-1)/12)+1)</f>
        <v/>
      </c>
      <c r="C305" s="90">
        <f>IF(A305="","",EDATE('2. Khoản vay'!$C$15,A305))</f>
        <v/>
      </c>
      <c r="D305" s="91">
        <f>IF(A305="","",I304)</f>
        <v/>
      </c>
      <c r="E305" s="92">
        <f>IF(A305="","",IF(A305&lt;='2. Khoản vay'!$C$13,'2. Khoản vay'!$C$12,'2. Khoản vay'!$C$14))</f>
        <v/>
      </c>
      <c r="F305" s="91">
        <f>IF(A305="","",IF(A305='2. Khoản vay'!$C$18,D305,'2. Khoản vay'!$C$19))</f>
        <v/>
      </c>
      <c r="G305" s="91">
        <f>IF(A305="","",ROUND(D305*E305/12,0))</f>
        <v/>
      </c>
      <c r="H305" s="93">
        <f>IF(A305="","",F305+G305)</f>
        <v/>
      </c>
      <c r="I305" s="91">
        <f>IF(A305="","",D305-F305)</f>
        <v/>
      </c>
    </row>
    <row r="306" ht="15" customHeight="1" s="30">
      <c r="A306" s="89">
        <f>IF(ROW()-5&lt;='2. Khoản vay'!$C$18,ROW()-5,"")</f>
        <v/>
      </c>
      <c r="B306" s="89">
        <f>IF(A306="","",INT((A306-1)/12)+1)</f>
        <v/>
      </c>
      <c r="C306" s="90">
        <f>IF(A306="","",EDATE('2. Khoản vay'!$C$15,A306))</f>
        <v/>
      </c>
      <c r="D306" s="91">
        <f>IF(A306="","",I305)</f>
        <v/>
      </c>
      <c r="E306" s="92">
        <f>IF(A306="","",IF(A306&lt;='2. Khoản vay'!$C$13,'2. Khoản vay'!$C$12,'2. Khoản vay'!$C$14))</f>
        <v/>
      </c>
      <c r="F306" s="91">
        <f>IF(A306="","",IF(A306='2. Khoản vay'!$C$18,D306,'2. Khoản vay'!$C$19))</f>
        <v/>
      </c>
      <c r="G306" s="91">
        <f>IF(A306="","",ROUND(D306*E306/12,0))</f>
        <v/>
      </c>
      <c r="H306" s="93">
        <f>IF(A306="","",F306+G306)</f>
        <v/>
      </c>
      <c r="I306" s="91">
        <f>IF(A306="","",D306-F306)</f>
        <v/>
      </c>
    </row>
    <row r="307" ht="15" customHeight="1" s="30">
      <c r="A307" s="89">
        <f>IF(ROW()-5&lt;='2. Khoản vay'!$C$18,ROW()-5,"")</f>
        <v/>
      </c>
      <c r="B307" s="89">
        <f>IF(A307="","",INT((A307-1)/12)+1)</f>
        <v/>
      </c>
      <c r="C307" s="90">
        <f>IF(A307="","",EDATE('2. Khoản vay'!$C$15,A307))</f>
        <v/>
      </c>
      <c r="D307" s="91">
        <f>IF(A307="","",I306)</f>
        <v/>
      </c>
      <c r="E307" s="92">
        <f>IF(A307="","",IF(A307&lt;='2. Khoản vay'!$C$13,'2. Khoản vay'!$C$12,'2. Khoản vay'!$C$14))</f>
        <v/>
      </c>
      <c r="F307" s="91">
        <f>IF(A307="","",IF(A307='2. Khoản vay'!$C$18,D307,'2. Khoản vay'!$C$19))</f>
        <v/>
      </c>
      <c r="G307" s="91">
        <f>IF(A307="","",ROUND(D307*E307/12,0))</f>
        <v/>
      </c>
      <c r="H307" s="93">
        <f>IF(A307="","",F307+G307)</f>
        <v/>
      </c>
      <c r="I307" s="91">
        <f>IF(A307="","",D307-F307)</f>
        <v/>
      </c>
    </row>
    <row r="308" ht="15" customHeight="1" s="30">
      <c r="A308" s="89">
        <f>IF(ROW()-5&lt;='2. Khoản vay'!$C$18,ROW()-5,"")</f>
        <v/>
      </c>
      <c r="B308" s="89">
        <f>IF(A308="","",INT((A308-1)/12)+1)</f>
        <v/>
      </c>
      <c r="C308" s="90">
        <f>IF(A308="","",EDATE('2. Khoản vay'!$C$15,A308))</f>
        <v/>
      </c>
      <c r="D308" s="91">
        <f>IF(A308="","",I307)</f>
        <v/>
      </c>
      <c r="E308" s="92">
        <f>IF(A308="","",IF(A308&lt;='2. Khoản vay'!$C$13,'2. Khoản vay'!$C$12,'2. Khoản vay'!$C$14))</f>
        <v/>
      </c>
      <c r="F308" s="91">
        <f>IF(A308="","",IF(A308='2. Khoản vay'!$C$18,D308,'2. Khoản vay'!$C$19))</f>
        <v/>
      </c>
      <c r="G308" s="91">
        <f>IF(A308="","",ROUND(D308*E308/12,0))</f>
        <v/>
      </c>
      <c r="H308" s="93">
        <f>IF(A308="","",F308+G308)</f>
        <v/>
      </c>
      <c r="I308" s="91">
        <f>IF(A308="","",D308-F308)</f>
        <v/>
      </c>
    </row>
    <row r="309" ht="15" customHeight="1" s="30">
      <c r="A309" s="89">
        <f>IF(ROW()-5&lt;='2. Khoản vay'!$C$18,ROW()-5,"")</f>
        <v/>
      </c>
      <c r="B309" s="89">
        <f>IF(A309="","",INT((A309-1)/12)+1)</f>
        <v/>
      </c>
      <c r="C309" s="90">
        <f>IF(A309="","",EDATE('2. Khoản vay'!$C$15,A309))</f>
        <v/>
      </c>
      <c r="D309" s="91">
        <f>IF(A309="","",I308)</f>
        <v/>
      </c>
      <c r="E309" s="92">
        <f>IF(A309="","",IF(A309&lt;='2. Khoản vay'!$C$13,'2. Khoản vay'!$C$12,'2. Khoản vay'!$C$14))</f>
        <v/>
      </c>
      <c r="F309" s="91">
        <f>IF(A309="","",IF(A309='2. Khoản vay'!$C$18,D309,'2. Khoản vay'!$C$19))</f>
        <v/>
      </c>
      <c r="G309" s="91">
        <f>IF(A309="","",ROUND(D309*E309/12,0))</f>
        <v/>
      </c>
      <c r="H309" s="93">
        <f>IF(A309="","",F309+G309)</f>
        <v/>
      </c>
      <c r="I309" s="91">
        <f>IF(A309="","",D309-F309)</f>
        <v/>
      </c>
    </row>
    <row r="310" ht="15" customHeight="1" s="30">
      <c r="A310" s="89">
        <f>IF(ROW()-5&lt;='2. Khoản vay'!$C$18,ROW()-5,"")</f>
        <v/>
      </c>
      <c r="B310" s="89">
        <f>IF(A310="","",INT((A310-1)/12)+1)</f>
        <v/>
      </c>
      <c r="C310" s="90">
        <f>IF(A310="","",EDATE('2. Khoản vay'!$C$15,A310))</f>
        <v/>
      </c>
      <c r="D310" s="91">
        <f>IF(A310="","",I309)</f>
        <v/>
      </c>
      <c r="E310" s="92">
        <f>IF(A310="","",IF(A310&lt;='2. Khoản vay'!$C$13,'2. Khoản vay'!$C$12,'2. Khoản vay'!$C$14))</f>
        <v/>
      </c>
      <c r="F310" s="91">
        <f>IF(A310="","",IF(A310='2. Khoản vay'!$C$18,D310,'2. Khoản vay'!$C$19))</f>
        <v/>
      </c>
      <c r="G310" s="91">
        <f>IF(A310="","",ROUND(D310*E310/12,0))</f>
        <v/>
      </c>
      <c r="H310" s="93">
        <f>IF(A310="","",F310+G310)</f>
        <v/>
      </c>
      <c r="I310" s="91">
        <f>IF(A310="","",D310-F310)</f>
        <v/>
      </c>
    </row>
    <row r="311" ht="15" customHeight="1" s="30">
      <c r="A311" s="89">
        <f>IF(ROW()-5&lt;='2. Khoản vay'!$C$18,ROW()-5,"")</f>
        <v/>
      </c>
      <c r="B311" s="89">
        <f>IF(A311="","",INT((A311-1)/12)+1)</f>
        <v/>
      </c>
      <c r="C311" s="90">
        <f>IF(A311="","",EDATE('2. Khoản vay'!$C$15,A311))</f>
        <v/>
      </c>
      <c r="D311" s="91">
        <f>IF(A311="","",I310)</f>
        <v/>
      </c>
      <c r="E311" s="92">
        <f>IF(A311="","",IF(A311&lt;='2. Khoản vay'!$C$13,'2. Khoản vay'!$C$12,'2. Khoản vay'!$C$14))</f>
        <v/>
      </c>
      <c r="F311" s="91">
        <f>IF(A311="","",IF(A311='2. Khoản vay'!$C$18,D311,'2. Khoản vay'!$C$19))</f>
        <v/>
      </c>
      <c r="G311" s="91">
        <f>IF(A311="","",ROUND(D311*E311/12,0))</f>
        <v/>
      </c>
      <c r="H311" s="93">
        <f>IF(A311="","",F311+G311)</f>
        <v/>
      </c>
      <c r="I311" s="91">
        <f>IF(A311="","",D311-F311)</f>
        <v/>
      </c>
    </row>
    <row r="312" ht="15" customHeight="1" s="30">
      <c r="A312" s="89">
        <f>IF(ROW()-5&lt;='2. Khoản vay'!$C$18,ROW()-5,"")</f>
        <v/>
      </c>
      <c r="B312" s="89">
        <f>IF(A312="","",INT((A312-1)/12)+1)</f>
        <v/>
      </c>
      <c r="C312" s="90">
        <f>IF(A312="","",EDATE('2. Khoản vay'!$C$15,A312))</f>
        <v/>
      </c>
      <c r="D312" s="91">
        <f>IF(A312="","",I311)</f>
        <v/>
      </c>
      <c r="E312" s="92">
        <f>IF(A312="","",IF(A312&lt;='2. Khoản vay'!$C$13,'2. Khoản vay'!$C$12,'2. Khoản vay'!$C$14))</f>
        <v/>
      </c>
      <c r="F312" s="91">
        <f>IF(A312="","",IF(A312='2. Khoản vay'!$C$18,D312,'2. Khoản vay'!$C$19))</f>
        <v/>
      </c>
      <c r="G312" s="91">
        <f>IF(A312="","",ROUND(D312*E312/12,0))</f>
        <v/>
      </c>
      <c r="H312" s="93">
        <f>IF(A312="","",F312+G312)</f>
        <v/>
      </c>
      <c r="I312" s="91">
        <f>IF(A312="","",D312-F312)</f>
        <v/>
      </c>
    </row>
    <row r="313" ht="15" customHeight="1" s="30">
      <c r="A313" s="89">
        <f>IF(ROW()-5&lt;='2. Khoản vay'!$C$18,ROW()-5,"")</f>
        <v/>
      </c>
      <c r="B313" s="89">
        <f>IF(A313="","",INT((A313-1)/12)+1)</f>
        <v/>
      </c>
      <c r="C313" s="90">
        <f>IF(A313="","",EDATE('2. Khoản vay'!$C$15,A313))</f>
        <v/>
      </c>
      <c r="D313" s="91">
        <f>IF(A313="","",I312)</f>
        <v/>
      </c>
      <c r="E313" s="92">
        <f>IF(A313="","",IF(A313&lt;='2. Khoản vay'!$C$13,'2. Khoản vay'!$C$12,'2. Khoản vay'!$C$14))</f>
        <v/>
      </c>
      <c r="F313" s="91">
        <f>IF(A313="","",IF(A313='2. Khoản vay'!$C$18,D313,'2. Khoản vay'!$C$19))</f>
        <v/>
      </c>
      <c r="G313" s="91">
        <f>IF(A313="","",ROUND(D313*E313/12,0))</f>
        <v/>
      </c>
      <c r="H313" s="93">
        <f>IF(A313="","",F313+G313)</f>
        <v/>
      </c>
      <c r="I313" s="91">
        <f>IF(A313="","",D313-F313)</f>
        <v/>
      </c>
    </row>
    <row r="314" ht="15" customHeight="1" s="30">
      <c r="A314" s="89">
        <f>IF(ROW()-5&lt;='2. Khoản vay'!$C$18,ROW()-5,"")</f>
        <v/>
      </c>
      <c r="B314" s="89">
        <f>IF(A314="","",INT((A314-1)/12)+1)</f>
        <v/>
      </c>
      <c r="C314" s="90">
        <f>IF(A314="","",EDATE('2. Khoản vay'!$C$15,A314))</f>
        <v/>
      </c>
      <c r="D314" s="91">
        <f>IF(A314="","",I313)</f>
        <v/>
      </c>
      <c r="E314" s="92">
        <f>IF(A314="","",IF(A314&lt;='2. Khoản vay'!$C$13,'2. Khoản vay'!$C$12,'2. Khoản vay'!$C$14))</f>
        <v/>
      </c>
      <c r="F314" s="91">
        <f>IF(A314="","",IF(A314='2. Khoản vay'!$C$18,D314,'2. Khoản vay'!$C$19))</f>
        <v/>
      </c>
      <c r="G314" s="91">
        <f>IF(A314="","",ROUND(D314*E314/12,0))</f>
        <v/>
      </c>
      <c r="H314" s="93">
        <f>IF(A314="","",F314+G314)</f>
        <v/>
      </c>
      <c r="I314" s="91">
        <f>IF(A314="","",D314-F314)</f>
        <v/>
      </c>
    </row>
    <row r="315" ht="15" customHeight="1" s="30">
      <c r="A315" s="89">
        <f>IF(ROW()-5&lt;='2. Khoản vay'!$C$18,ROW()-5,"")</f>
        <v/>
      </c>
      <c r="B315" s="89">
        <f>IF(A315="","",INT((A315-1)/12)+1)</f>
        <v/>
      </c>
      <c r="C315" s="90">
        <f>IF(A315="","",EDATE('2. Khoản vay'!$C$15,A315))</f>
        <v/>
      </c>
      <c r="D315" s="91">
        <f>IF(A315="","",I314)</f>
        <v/>
      </c>
      <c r="E315" s="92">
        <f>IF(A315="","",IF(A315&lt;='2. Khoản vay'!$C$13,'2. Khoản vay'!$C$12,'2. Khoản vay'!$C$14))</f>
        <v/>
      </c>
      <c r="F315" s="91">
        <f>IF(A315="","",IF(A315='2. Khoản vay'!$C$18,D315,'2. Khoản vay'!$C$19))</f>
        <v/>
      </c>
      <c r="G315" s="91">
        <f>IF(A315="","",ROUND(D315*E315/12,0))</f>
        <v/>
      </c>
      <c r="H315" s="93">
        <f>IF(A315="","",F315+G315)</f>
        <v/>
      </c>
      <c r="I315" s="91">
        <f>IF(A315="","",D315-F315)</f>
        <v/>
      </c>
    </row>
    <row r="316" ht="15" customHeight="1" s="30">
      <c r="A316" s="89">
        <f>IF(ROW()-5&lt;='2. Khoản vay'!$C$18,ROW()-5,"")</f>
        <v/>
      </c>
      <c r="B316" s="89">
        <f>IF(A316="","",INT((A316-1)/12)+1)</f>
        <v/>
      </c>
      <c r="C316" s="90">
        <f>IF(A316="","",EDATE('2. Khoản vay'!$C$15,A316))</f>
        <v/>
      </c>
      <c r="D316" s="91">
        <f>IF(A316="","",I315)</f>
        <v/>
      </c>
      <c r="E316" s="92">
        <f>IF(A316="","",IF(A316&lt;='2. Khoản vay'!$C$13,'2. Khoản vay'!$C$12,'2. Khoản vay'!$C$14))</f>
        <v/>
      </c>
      <c r="F316" s="91">
        <f>IF(A316="","",IF(A316='2. Khoản vay'!$C$18,D316,'2. Khoản vay'!$C$19))</f>
        <v/>
      </c>
      <c r="G316" s="91">
        <f>IF(A316="","",ROUND(D316*E316/12,0))</f>
        <v/>
      </c>
      <c r="H316" s="93">
        <f>IF(A316="","",F316+G316)</f>
        <v/>
      </c>
      <c r="I316" s="91">
        <f>IF(A316="","",D316-F316)</f>
        <v/>
      </c>
    </row>
    <row r="317" ht="15" customHeight="1" s="30">
      <c r="A317" s="89">
        <f>IF(ROW()-5&lt;='2. Khoản vay'!$C$18,ROW()-5,"")</f>
        <v/>
      </c>
      <c r="B317" s="89">
        <f>IF(A317="","",INT((A317-1)/12)+1)</f>
        <v/>
      </c>
      <c r="C317" s="90">
        <f>IF(A317="","",EDATE('2. Khoản vay'!$C$15,A317))</f>
        <v/>
      </c>
      <c r="D317" s="91">
        <f>IF(A317="","",I316)</f>
        <v/>
      </c>
      <c r="E317" s="92">
        <f>IF(A317="","",IF(A317&lt;='2. Khoản vay'!$C$13,'2. Khoản vay'!$C$12,'2. Khoản vay'!$C$14))</f>
        <v/>
      </c>
      <c r="F317" s="91">
        <f>IF(A317="","",IF(A317='2. Khoản vay'!$C$18,D317,'2. Khoản vay'!$C$19))</f>
        <v/>
      </c>
      <c r="G317" s="91">
        <f>IF(A317="","",ROUND(D317*E317/12,0))</f>
        <v/>
      </c>
      <c r="H317" s="93">
        <f>IF(A317="","",F317+G317)</f>
        <v/>
      </c>
      <c r="I317" s="91">
        <f>IF(A317="","",D317-F317)</f>
        <v/>
      </c>
    </row>
    <row r="318" ht="15" customHeight="1" s="30">
      <c r="A318" s="89">
        <f>IF(ROW()-5&lt;='2. Khoản vay'!$C$18,ROW()-5,"")</f>
        <v/>
      </c>
      <c r="B318" s="89">
        <f>IF(A318="","",INT((A318-1)/12)+1)</f>
        <v/>
      </c>
      <c r="C318" s="90">
        <f>IF(A318="","",EDATE('2. Khoản vay'!$C$15,A318))</f>
        <v/>
      </c>
      <c r="D318" s="91">
        <f>IF(A318="","",I317)</f>
        <v/>
      </c>
      <c r="E318" s="92">
        <f>IF(A318="","",IF(A318&lt;='2. Khoản vay'!$C$13,'2. Khoản vay'!$C$12,'2. Khoản vay'!$C$14))</f>
        <v/>
      </c>
      <c r="F318" s="91">
        <f>IF(A318="","",IF(A318='2. Khoản vay'!$C$18,D318,'2. Khoản vay'!$C$19))</f>
        <v/>
      </c>
      <c r="G318" s="91">
        <f>IF(A318="","",ROUND(D318*E318/12,0))</f>
        <v/>
      </c>
      <c r="H318" s="93">
        <f>IF(A318="","",F318+G318)</f>
        <v/>
      </c>
      <c r="I318" s="91">
        <f>IF(A318="","",D318-F318)</f>
        <v/>
      </c>
    </row>
    <row r="319" ht="15" customHeight="1" s="30">
      <c r="A319" s="89">
        <f>IF(ROW()-5&lt;='2. Khoản vay'!$C$18,ROW()-5,"")</f>
        <v/>
      </c>
      <c r="B319" s="89">
        <f>IF(A319="","",INT((A319-1)/12)+1)</f>
        <v/>
      </c>
      <c r="C319" s="90">
        <f>IF(A319="","",EDATE('2. Khoản vay'!$C$15,A319))</f>
        <v/>
      </c>
      <c r="D319" s="91">
        <f>IF(A319="","",I318)</f>
        <v/>
      </c>
      <c r="E319" s="92">
        <f>IF(A319="","",IF(A319&lt;='2. Khoản vay'!$C$13,'2. Khoản vay'!$C$12,'2. Khoản vay'!$C$14))</f>
        <v/>
      </c>
      <c r="F319" s="91">
        <f>IF(A319="","",IF(A319='2. Khoản vay'!$C$18,D319,'2. Khoản vay'!$C$19))</f>
        <v/>
      </c>
      <c r="G319" s="91">
        <f>IF(A319="","",ROUND(D319*E319/12,0))</f>
        <v/>
      </c>
      <c r="H319" s="93">
        <f>IF(A319="","",F319+G319)</f>
        <v/>
      </c>
      <c r="I319" s="91">
        <f>IF(A319="","",D319-F319)</f>
        <v/>
      </c>
    </row>
    <row r="320" ht="15" customHeight="1" s="30">
      <c r="A320" s="89">
        <f>IF(ROW()-5&lt;='2. Khoản vay'!$C$18,ROW()-5,"")</f>
        <v/>
      </c>
      <c r="B320" s="89">
        <f>IF(A320="","",INT((A320-1)/12)+1)</f>
        <v/>
      </c>
      <c r="C320" s="90">
        <f>IF(A320="","",EDATE('2. Khoản vay'!$C$15,A320))</f>
        <v/>
      </c>
      <c r="D320" s="91">
        <f>IF(A320="","",I319)</f>
        <v/>
      </c>
      <c r="E320" s="92">
        <f>IF(A320="","",IF(A320&lt;='2. Khoản vay'!$C$13,'2. Khoản vay'!$C$12,'2. Khoản vay'!$C$14))</f>
        <v/>
      </c>
      <c r="F320" s="91">
        <f>IF(A320="","",IF(A320='2. Khoản vay'!$C$18,D320,'2. Khoản vay'!$C$19))</f>
        <v/>
      </c>
      <c r="G320" s="91">
        <f>IF(A320="","",ROUND(D320*E320/12,0))</f>
        <v/>
      </c>
      <c r="H320" s="93">
        <f>IF(A320="","",F320+G320)</f>
        <v/>
      </c>
      <c r="I320" s="91">
        <f>IF(A320="","",D320-F320)</f>
        <v/>
      </c>
    </row>
    <row r="321" ht="15" customHeight="1" s="30">
      <c r="A321" s="89">
        <f>IF(ROW()-5&lt;='2. Khoản vay'!$C$18,ROW()-5,"")</f>
        <v/>
      </c>
      <c r="B321" s="89">
        <f>IF(A321="","",INT((A321-1)/12)+1)</f>
        <v/>
      </c>
      <c r="C321" s="90">
        <f>IF(A321="","",EDATE('2. Khoản vay'!$C$15,A321))</f>
        <v/>
      </c>
      <c r="D321" s="91">
        <f>IF(A321="","",I320)</f>
        <v/>
      </c>
      <c r="E321" s="92">
        <f>IF(A321="","",IF(A321&lt;='2. Khoản vay'!$C$13,'2. Khoản vay'!$C$12,'2. Khoản vay'!$C$14))</f>
        <v/>
      </c>
      <c r="F321" s="91">
        <f>IF(A321="","",IF(A321='2. Khoản vay'!$C$18,D321,'2. Khoản vay'!$C$19))</f>
        <v/>
      </c>
      <c r="G321" s="91">
        <f>IF(A321="","",ROUND(D321*E321/12,0))</f>
        <v/>
      </c>
      <c r="H321" s="93">
        <f>IF(A321="","",F321+G321)</f>
        <v/>
      </c>
      <c r="I321" s="91">
        <f>IF(A321="","",D321-F321)</f>
        <v/>
      </c>
    </row>
    <row r="322" ht="15" customHeight="1" s="30">
      <c r="A322" s="89">
        <f>IF(ROW()-5&lt;='2. Khoản vay'!$C$18,ROW()-5,"")</f>
        <v/>
      </c>
      <c r="B322" s="89">
        <f>IF(A322="","",INT((A322-1)/12)+1)</f>
        <v/>
      </c>
      <c r="C322" s="90">
        <f>IF(A322="","",EDATE('2. Khoản vay'!$C$15,A322))</f>
        <v/>
      </c>
      <c r="D322" s="91">
        <f>IF(A322="","",I321)</f>
        <v/>
      </c>
      <c r="E322" s="92">
        <f>IF(A322="","",IF(A322&lt;='2. Khoản vay'!$C$13,'2. Khoản vay'!$C$12,'2. Khoản vay'!$C$14))</f>
        <v/>
      </c>
      <c r="F322" s="91">
        <f>IF(A322="","",IF(A322='2. Khoản vay'!$C$18,D322,'2. Khoản vay'!$C$19))</f>
        <v/>
      </c>
      <c r="G322" s="91">
        <f>IF(A322="","",ROUND(D322*E322/12,0))</f>
        <v/>
      </c>
      <c r="H322" s="93">
        <f>IF(A322="","",F322+G322)</f>
        <v/>
      </c>
      <c r="I322" s="91">
        <f>IF(A322="","",D322-F322)</f>
        <v/>
      </c>
    </row>
    <row r="323" ht="15" customHeight="1" s="30">
      <c r="A323" s="89">
        <f>IF(ROW()-5&lt;='2. Khoản vay'!$C$18,ROW()-5,"")</f>
        <v/>
      </c>
      <c r="B323" s="89">
        <f>IF(A323="","",INT((A323-1)/12)+1)</f>
        <v/>
      </c>
      <c r="C323" s="90">
        <f>IF(A323="","",EDATE('2. Khoản vay'!$C$15,A323))</f>
        <v/>
      </c>
      <c r="D323" s="91">
        <f>IF(A323="","",I322)</f>
        <v/>
      </c>
      <c r="E323" s="92">
        <f>IF(A323="","",IF(A323&lt;='2. Khoản vay'!$C$13,'2. Khoản vay'!$C$12,'2. Khoản vay'!$C$14))</f>
        <v/>
      </c>
      <c r="F323" s="91">
        <f>IF(A323="","",IF(A323='2. Khoản vay'!$C$18,D323,'2. Khoản vay'!$C$19))</f>
        <v/>
      </c>
      <c r="G323" s="91">
        <f>IF(A323="","",ROUND(D323*E323/12,0))</f>
        <v/>
      </c>
      <c r="H323" s="93">
        <f>IF(A323="","",F323+G323)</f>
        <v/>
      </c>
      <c r="I323" s="91">
        <f>IF(A323="","",D323-F323)</f>
        <v/>
      </c>
    </row>
    <row r="324" ht="15" customHeight="1" s="30">
      <c r="A324" s="89">
        <f>IF(ROW()-5&lt;='2. Khoản vay'!$C$18,ROW()-5,"")</f>
        <v/>
      </c>
      <c r="B324" s="89">
        <f>IF(A324="","",INT((A324-1)/12)+1)</f>
        <v/>
      </c>
      <c r="C324" s="90">
        <f>IF(A324="","",EDATE('2. Khoản vay'!$C$15,A324))</f>
        <v/>
      </c>
      <c r="D324" s="91">
        <f>IF(A324="","",I323)</f>
        <v/>
      </c>
      <c r="E324" s="92">
        <f>IF(A324="","",IF(A324&lt;='2. Khoản vay'!$C$13,'2. Khoản vay'!$C$12,'2. Khoản vay'!$C$14))</f>
        <v/>
      </c>
      <c r="F324" s="91">
        <f>IF(A324="","",IF(A324='2. Khoản vay'!$C$18,D324,'2. Khoản vay'!$C$19))</f>
        <v/>
      </c>
      <c r="G324" s="91">
        <f>IF(A324="","",ROUND(D324*E324/12,0))</f>
        <v/>
      </c>
      <c r="H324" s="93">
        <f>IF(A324="","",F324+G324)</f>
        <v/>
      </c>
      <c r="I324" s="91">
        <f>IF(A324="","",D324-F324)</f>
        <v/>
      </c>
    </row>
    <row r="325" ht="15" customHeight="1" s="30">
      <c r="A325" s="89">
        <f>IF(ROW()-5&lt;='2. Khoản vay'!$C$18,ROW()-5,"")</f>
        <v/>
      </c>
      <c r="B325" s="89">
        <f>IF(A325="","",INT((A325-1)/12)+1)</f>
        <v/>
      </c>
      <c r="C325" s="90">
        <f>IF(A325="","",EDATE('2. Khoản vay'!$C$15,A325))</f>
        <v/>
      </c>
      <c r="D325" s="91">
        <f>IF(A325="","",I324)</f>
        <v/>
      </c>
      <c r="E325" s="92">
        <f>IF(A325="","",IF(A325&lt;='2. Khoản vay'!$C$13,'2. Khoản vay'!$C$12,'2. Khoản vay'!$C$14))</f>
        <v/>
      </c>
      <c r="F325" s="91">
        <f>IF(A325="","",IF(A325='2. Khoản vay'!$C$18,D325,'2. Khoản vay'!$C$19))</f>
        <v/>
      </c>
      <c r="G325" s="91">
        <f>IF(A325="","",ROUND(D325*E325/12,0))</f>
        <v/>
      </c>
      <c r="H325" s="93">
        <f>IF(A325="","",F325+G325)</f>
        <v/>
      </c>
      <c r="I325" s="91">
        <f>IF(A325="","",D325-F325)</f>
        <v/>
      </c>
    </row>
    <row r="326" ht="15" customHeight="1" s="30">
      <c r="A326" s="89">
        <f>IF(ROW()-5&lt;='2. Khoản vay'!$C$18,ROW()-5,"")</f>
        <v/>
      </c>
      <c r="B326" s="89">
        <f>IF(A326="","",INT((A326-1)/12)+1)</f>
        <v/>
      </c>
      <c r="C326" s="90">
        <f>IF(A326="","",EDATE('2. Khoản vay'!$C$15,A326))</f>
        <v/>
      </c>
      <c r="D326" s="91">
        <f>IF(A326="","",I325)</f>
        <v/>
      </c>
      <c r="E326" s="92">
        <f>IF(A326="","",IF(A326&lt;='2. Khoản vay'!$C$13,'2. Khoản vay'!$C$12,'2. Khoản vay'!$C$14))</f>
        <v/>
      </c>
      <c r="F326" s="91">
        <f>IF(A326="","",IF(A326='2. Khoản vay'!$C$18,D326,'2. Khoản vay'!$C$19))</f>
        <v/>
      </c>
      <c r="G326" s="91">
        <f>IF(A326="","",ROUND(D326*E326/12,0))</f>
        <v/>
      </c>
      <c r="H326" s="93">
        <f>IF(A326="","",F326+G326)</f>
        <v/>
      </c>
      <c r="I326" s="91">
        <f>IF(A326="","",D326-F326)</f>
        <v/>
      </c>
    </row>
    <row r="327" ht="15" customHeight="1" s="30">
      <c r="A327" s="89">
        <f>IF(ROW()-5&lt;='2. Khoản vay'!$C$18,ROW()-5,"")</f>
        <v/>
      </c>
      <c r="B327" s="89">
        <f>IF(A327="","",INT((A327-1)/12)+1)</f>
        <v/>
      </c>
      <c r="C327" s="90">
        <f>IF(A327="","",EDATE('2. Khoản vay'!$C$15,A327))</f>
        <v/>
      </c>
      <c r="D327" s="91">
        <f>IF(A327="","",I326)</f>
        <v/>
      </c>
      <c r="E327" s="92">
        <f>IF(A327="","",IF(A327&lt;='2. Khoản vay'!$C$13,'2. Khoản vay'!$C$12,'2. Khoản vay'!$C$14))</f>
        <v/>
      </c>
      <c r="F327" s="91">
        <f>IF(A327="","",IF(A327='2. Khoản vay'!$C$18,D327,'2. Khoản vay'!$C$19))</f>
        <v/>
      </c>
      <c r="G327" s="91">
        <f>IF(A327="","",ROUND(D327*E327/12,0))</f>
        <v/>
      </c>
      <c r="H327" s="93">
        <f>IF(A327="","",F327+G327)</f>
        <v/>
      </c>
      <c r="I327" s="91">
        <f>IF(A327="","",D327-F327)</f>
        <v/>
      </c>
    </row>
    <row r="328" ht="15" customHeight="1" s="30">
      <c r="A328" s="89">
        <f>IF(ROW()-5&lt;='2. Khoản vay'!$C$18,ROW()-5,"")</f>
        <v/>
      </c>
      <c r="B328" s="89">
        <f>IF(A328="","",INT((A328-1)/12)+1)</f>
        <v/>
      </c>
      <c r="C328" s="90">
        <f>IF(A328="","",EDATE('2. Khoản vay'!$C$15,A328))</f>
        <v/>
      </c>
      <c r="D328" s="91">
        <f>IF(A328="","",I327)</f>
        <v/>
      </c>
      <c r="E328" s="92">
        <f>IF(A328="","",IF(A328&lt;='2. Khoản vay'!$C$13,'2. Khoản vay'!$C$12,'2. Khoản vay'!$C$14))</f>
        <v/>
      </c>
      <c r="F328" s="91">
        <f>IF(A328="","",IF(A328='2. Khoản vay'!$C$18,D328,'2. Khoản vay'!$C$19))</f>
        <v/>
      </c>
      <c r="G328" s="91">
        <f>IF(A328="","",ROUND(D328*E328/12,0))</f>
        <v/>
      </c>
      <c r="H328" s="93">
        <f>IF(A328="","",F328+G328)</f>
        <v/>
      </c>
      <c r="I328" s="91">
        <f>IF(A328="","",D328-F328)</f>
        <v/>
      </c>
    </row>
    <row r="329" ht="15" customHeight="1" s="30">
      <c r="A329" s="89">
        <f>IF(ROW()-5&lt;='2. Khoản vay'!$C$18,ROW()-5,"")</f>
        <v/>
      </c>
      <c r="B329" s="89">
        <f>IF(A329="","",INT((A329-1)/12)+1)</f>
        <v/>
      </c>
      <c r="C329" s="90">
        <f>IF(A329="","",EDATE('2. Khoản vay'!$C$15,A329))</f>
        <v/>
      </c>
      <c r="D329" s="91">
        <f>IF(A329="","",I328)</f>
        <v/>
      </c>
      <c r="E329" s="92">
        <f>IF(A329="","",IF(A329&lt;='2. Khoản vay'!$C$13,'2. Khoản vay'!$C$12,'2. Khoản vay'!$C$14))</f>
        <v/>
      </c>
      <c r="F329" s="91">
        <f>IF(A329="","",IF(A329='2. Khoản vay'!$C$18,D329,'2. Khoản vay'!$C$19))</f>
        <v/>
      </c>
      <c r="G329" s="91">
        <f>IF(A329="","",ROUND(D329*E329/12,0))</f>
        <v/>
      </c>
      <c r="H329" s="93">
        <f>IF(A329="","",F329+G329)</f>
        <v/>
      </c>
      <c r="I329" s="91">
        <f>IF(A329="","",D329-F329)</f>
        <v/>
      </c>
    </row>
    <row r="330" ht="15" customHeight="1" s="30">
      <c r="A330" s="89">
        <f>IF(ROW()-5&lt;='2. Khoản vay'!$C$18,ROW()-5,"")</f>
        <v/>
      </c>
      <c r="B330" s="89">
        <f>IF(A330="","",INT((A330-1)/12)+1)</f>
        <v/>
      </c>
      <c r="C330" s="90">
        <f>IF(A330="","",EDATE('2. Khoản vay'!$C$15,A330))</f>
        <v/>
      </c>
      <c r="D330" s="91">
        <f>IF(A330="","",I329)</f>
        <v/>
      </c>
      <c r="E330" s="92">
        <f>IF(A330="","",IF(A330&lt;='2. Khoản vay'!$C$13,'2. Khoản vay'!$C$12,'2. Khoản vay'!$C$14))</f>
        <v/>
      </c>
      <c r="F330" s="91">
        <f>IF(A330="","",IF(A330='2. Khoản vay'!$C$18,D330,'2. Khoản vay'!$C$19))</f>
        <v/>
      </c>
      <c r="G330" s="91">
        <f>IF(A330="","",ROUND(D330*E330/12,0))</f>
        <v/>
      </c>
      <c r="H330" s="93">
        <f>IF(A330="","",F330+G330)</f>
        <v/>
      </c>
      <c r="I330" s="91">
        <f>IF(A330="","",D330-F330)</f>
        <v/>
      </c>
    </row>
    <row r="331" ht="15" customHeight="1" s="30">
      <c r="A331" s="89">
        <f>IF(ROW()-5&lt;='2. Khoản vay'!$C$18,ROW()-5,"")</f>
        <v/>
      </c>
      <c r="B331" s="89">
        <f>IF(A331="","",INT((A331-1)/12)+1)</f>
        <v/>
      </c>
      <c r="C331" s="90">
        <f>IF(A331="","",EDATE('2. Khoản vay'!$C$15,A331))</f>
        <v/>
      </c>
      <c r="D331" s="91">
        <f>IF(A331="","",I330)</f>
        <v/>
      </c>
      <c r="E331" s="92">
        <f>IF(A331="","",IF(A331&lt;='2. Khoản vay'!$C$13,'2. Khoản vay'!$C$12,'2. Khoản vay'!$C$14))</f>
        <v/>
      </c>
      <c r="F331" s="91">
        <f>IF(A331="","",IF(A331='2. Khoản vay'!$C$18,D331,'2. Khoản vay'!$C$19))</f>
        <v/>
      </c>
      <c r="G331" s="91">
        <f>IF(A331="","",ROUND(D331*E331/12,0))</f>
        <v/>
      </c>
      <c r="H331" s="93">
        <f>IF(A331="","",F331+G331)</f>
        <v/>
      </c>
      <c r="I331" s="91">
        <f>IF(A331="","",D331-F331)</f>
        <v/>
      </c>
    </row>
    <row r="332" ht="15" customHeight="1" s="30">
      <c r="A332" s="89">
        <f>IF(ROW()-5&lt;='2. Khoản vay'!$C$18,ROW()-5,"")</f>
        <v/>
      </c>
      <c r="B332" s="89">
        <f>IF(A332="","",INT((A332-1)/12)+1)</f>
        <v/>
      </c>
      <c r="C332" s="90">
        <f>IF(A332="","",EDATE('2. Khoản vay'!$C$15,A332))</f>
        <v/>
      </c>
      <c r="D332" s="91">
        <f>IF(A332="","",I331)</f>
        <v/>
      </c>
      <c r="E332" s="92">
        <f>IF(A332="","",IF(A332&lt;='2. Khoản vay'!$C$13,'2. Khoản vay'!$C$12,'2. Khoản vay'!$C$14))</f>
        <v/>
      </c>
      <c r="F332" s="91">
        <f>IF(A332="","",IF(A332='2. Khoản vay'!$C$18,D332,'2. Khoản vay'!$C$19))</f>
        <v/>
      </c>
      <c r="G332" s="91">
        <f>IF(A332="","",ROUND(D332*E332/12,0))</f>
        <v/>
      </c>
      <c r="H332" s="93">
        <f>IF(A332="","",F332+G332)</f>
        <v/>
      </c>
      <c r="I332" s="91">
        <f>IF(A332="","",D332-F332)</f>
        <v/>
      </c>
    </row>
    <row r="333" ht="15" customHeight="1" s="30">
      <c r="A333" s="89">
        <f>IF(ROW()-5&lt;='2. Khoản vay'!$C$18,ROW()-5,"")</f>
        <v/>
      </c>
      <c r="B333" s="89">
        <f>IF(A333="","",INT((A333-1)/12)+1)</f>
        <v/>
      </c>
      <c r="C333" s="90">
        <f>IF(A333="","",EDATE('2. Khoản vay'!$C$15,A333))</f>
        <v/>
      </c>
      <c r="D333" s="91">
        <f>IF(A333="","",I332)</f>
        <v/>
      </c>
      <c r="E333" s="92">
        <f>IF(A333="","",IF(A333&lt;='2. Khoản vay'!$C$13,'2. Khoản vay'!$C$12,'2. Khoản vay'!$C$14))</f>
        <v/>
      </c>
      <c r="F333" s="91">
        <f>IF(A333="","",IF(A333='2. Khoản vay'!$C$18,D333,'2. Khoản vay'!$C$19))</f>
        <v/>
      </c>
      <c r="G333" s="91">
        <f>IF(A333="","",ROUND(D333*E333/12,0))</f>
        <v/>
      </c>
      <c r="H333" s="93">
        <f>IF(A333="","",F333+G333)</f>
        <v/>
      </c>
      <c r="I333" s="91">
        <f>IF(A333="","",D333-F333)</f>
        <v/>
      </c>
    </row>
    <row r="334" ht="15" customHeight="1" s="30">
      <c r="A334" s="89">
        <f>IF(ROW()-5&lt;='2. Khoản vay'!$C$18,ROW()-5,"")</f>
        <v/>
      </c>
      <c r="B334" s="89">
        <f>IF(A334="","",INT((A334-1)/12)+1)</f>
        <v/>
      </c>
      <c r="C334" s="90">
        <f>IF(A334="","",EDATE('2. Khoản vay'!$C$15,A334))</f>
        <v/>
      </c>
      <c r="D334" s="91">
        <f>IF(A334="","",I333)</f>
        <v/>
      </c>
      <c r="E334" s="92">
        <f>IF(A334="","",IF(A334&lt;='2. Khoản vay'!$C$13,'2. Khoản vay'!$C$12,'2. Khoản vay'!$C$14))</f>
        <v/>
      </c>
      <c r="F334" s="91">
        <f>IF(A334="","",IF(A334='2. Khoản vay'!$C$18,D334,'2. Khoản vay'!$C$19))</f>
        <v/>
      </c>
      <c r="G334" s="91">
        <f>IF(A334="","",ROUND(D334*E334/12,0))</f>
        <v/>
      </c>
      <c r="H334" s="93">
        <f>IF(A334="","",F334+G334)</f>
        <v/>
      </c>
      <c r="I334" s="91">
        <f>IF(A334="","",D334-F334)</f>
        <v/>
      </c>
    </row>
    <row r="335" ht="15" customHeight="1" s="30">
      <c r="A335" s="89">
        <f>IF(ROW()-5&lt;='2. Khoản vay'!$C$18,ROW()-5,"")</f>
        <v/>
      </c>
      <c r="B335" s="89">
        <f>IF(A335="","",INT((A335-1)/12)+1)</f>
        <v/>
      </c>
      <c r="C335" s="90">
        <f>IF(A335="","",EDATE('2. Khoản vay'!$C$15,A335))</f>
        <v/>
      </c>
      <c r="D335" s="91">
        <f>IF(A335="","",I334)</f>
        <v/>
      </c>
      <c r="E335" s="92">
        <f>IF(A335="","",IF(A335&lt;='2. Khoản vay'!$C$13,'2. Khoản vay'!$C$12,'2. Khoản vay'!$C$14))</f>
        <v/>
      </c>
      <c r="F335" s="91">
        <f>IF(A335="","",IF(A335='2. Khoản vay'!$C$18,D335,'2. Khoản vay'!$C$19))</f>
        <v/>
      </c>
      <c r="G335" s="91">
        <f>IF(A335="","",ROUND(D335*E335/12,0))</f>
        <v/>
      </c>
      <c r="H335" s="93">
        <f>IF(A335="","",F335+G335)</f>
        <v/>
      </c>
      <c r="I335" s="91">
        <f>IF(A335="","",D335-F335)</f>
        <v/>
      </c>
    </row>
    <row r="336" ht="15" customHeight="1" s="30">
      <c r="A336" s="89">
        <f>IF(ROW()-5&lt;='2. Khoản vay'!$C$18,ROW()-5,"")</f>
        <v/>
      </c>
      <c r="B336" s="89">
        <f>IF(A336="","",INT((A336-1)/12)+1)</f>
        <v/>
      </c>
      <c r="C336" s="90">
        <f>IF(A336="","",EDATE('2. Khoản vay'!$C$15,A336))</f>
        <v/>
      </c>
      <c r="D336" s="91">
        <f>IF(A336="","",I335)</f>
        <v/>
      </c>
      <c r="E336" s="92">
        <f>IF(A336="","",IF(A336&lt;='2. Khoản vay'!$C$13,'2. Khoản vay'!$C$12,'2. Khoản vay'!$C$14))</f>
        <v/>
      </c>
      <c r="F336" s="91">
        <f>IF(A336="","",IF(A336='2. Khoản vay'!$C$18,D336,'2. Khoản vay'!$C$19))</f>
        <v/>
      </c>
      <c r="G336" s="91">
        <f>IF(A336="","",ROUND(D336*E336/12,0))</f>
        <v/>
      </c>
      <c r="H336" s="93">
        <f>IF(A336="","",F336+G336)</f>
        <v/>
      </c>
      <c r="I336" s="91">
        <f>IF(A336="","",D336-F336)</f>
        <v/>
      </c>
    </row>
    <row r="337" ht="15" customHeight="1" s="30">
      <c r="A337" s="89">
        <f>IF(ROW()-5&lt;='2. Khoản vay'!$C$18,ROW()-5,"")</f>
        <v/>
      </c>
      <c r="B337" s="89">
        <f>IF(A337="","",INT((A337-1)/12)+1)</f>
        <v/>
      </c>
      <c r="C337" s="90">
        <f>IF(A337="","",EDATE('2. Khoản vay'!$C$15,A337))</f>
        <v/>
      </c>
      <c r="D337" s="91">
        <f>IF(A337="","",I336)</f>
        <v/>
      </c>
      <c r="E337" s="92">
        <f>IF(A337="","",IF(A337&lt;='2. Khoản vay'!$C$13,'2. Khoản vay'!$C$12,'2. Khoản vay'!$C$14))</f>
        <v/>
      </c>
      <c r="F337" s="91">
        <f>IF(A337="","",IF(A337='2. Khoản vay'!$C$18,D337,'2. Khoản vay'!$C$19))</f>
        <v/>
      </c>
      <c r="G337" s="91">
        <f>IF(A337="","",ROUND(D337*E337/12,0))</f>
        <v/>
      </c>
      <c r="H337" s="93">
        <f>IF(A337="","",F337+G337)</f>
        <v/>
      </c>
      <c r="I337" s="91">
        <f>IF(A337="","",D337-F337)</f>
        <v/>
      </c>
    </row>
    <row r="338" ht="15" customHeight="1" s="30">
      <c r="A338" s="89">
        <f>IF(ROW()-5&lt;='2. Khoản vay'!$C$18,ROW()-5,"")</f>
        <v/>
      </c>
      <c r="B338" s="89">
        <f>IF(A338="","",INT((A338-1)/12)+1)</f>
        <v/>
      </c>
      <c r="C338" s="90">
        <f>IF(A338="","",EDATE('2. Khoản vay'!$C$15,A338))</f>
        <v/>
      </c>
      <c r="D338" s="91">
        <f>IF(A338="","",I337)</f>
        <v/>
      </c>
      <c r="E338" s="92">
        <f>IF(A338="","",IF(A338&lt;='2. Khoản vay'!$C$13,'2. Khoản vay'!$C$12,'2. Khoản vay'!$C$14))</f>
        <v/>
      </c>
      <c r="F338" s="91">
        <f>IF(A338="","",IF(A338='2. Khoản vay'!$C$18,D338,'2. Khoản vay'!$C$19))</f>
        <v/>
      </c>
      <c r="G338" s="91">
        <f>IF(A338="","",ROUND(D338*E338/12,0))</f>
        <v/>
      </c>
      <c r="H338" s="93">
        <f>IF(A338="","",F338+G338)</f>
        <v/>
      </c>
      <c r="I338" s="91">
        <f>IF(A338="","",D338-F338)</f>
        <v/>
      </c>
    </row>
    <row r="339" ht="15" customHeight="1" s="30">
      <c r="A339" s="89">
        <f>IF(ROW()-5&lt;='2. Khoản vay'!$C$18,ROW()-5,"")</f>
        <v/>
      </c>
      <c r="B339" s="89">
        <f>IF(A339="","",INT((A339-1)/12)+1)</f>
        <v/>
      </c>
      <c r="C339" s="90">
        <f>IF(A339="","",EDATE('2. Khoản vay'!$C$15,A339))</f>
        <v/>
      </c>
      <c r="D339" s="91">
        <f>IF(A339="","",I338)</f>
        <v/>
      </c>
      <c r="E339" s="92">
        <f>IF(A339="","",IF(A339&lt;='2. Khoản vay'!$C$13,'2. Khoản vay'!$C$12,'2. Khoản vay'!$C$14))</f>
        <v/>
      </c>
      <c r="F339" s="91">
        <f>IF(A339="","",IF(A339='2. Khoản vay'!$C$18,D339,'2. Khoản vay'!$C$19))</f>
        <v/>
      </c>
      <c r="G339" s="91">
        <f>IF(A339="","",ROUND(D339*E339/12,0))</f>
        <v/>
      </c>
      <c r="H339" s="93">
        <f>IF(A339="","",F339+G339)</f>
        <v/>
      </c>
      <c r="I339" s="91">
        <f>IF(A339="","",D339-F339)</f>
        <v/>
      </c>
    </row>
    <row r="340" ht="15" customHeight="1" s="30">
      <c r="A340" s="89">
        <f>IF(ROW()-5&lt;='2. Khoản vay'!$C$18,ROW()-5,"")</f>
        <v/>
      </c>
      <c r="B340" s="89">
        <f>IF(A340="","",INT((A340-1)/12)+1)</f>
        <v/>
      </c>
      <c r="C340" s="90">
        <f>IF(A340="","",EDATE('2. Khoản vay'!$C$15,A340))</f>
        <v/>
      </c>
      <c r="D340" s="91">
        <f>IF(A340="","",I339)</f>
        <v/>
      </c>
      <c r="E340" s="92">
        <f>IF(A340="","",IF(A340&lt;='2. Khoản vay'!$C$13,'2. Khoản vay'!$C$12,'2. Khoản vay'!$C$14))</f>
        <v/>
      </c>
      <c r="F340" s="91">
        <f>IF(A340="","",IF(A340='2. Khoản vay'!$C$18,D340,'2. Khoản vay'!$C$19))</f>
        <v/>
      </c>
      <c r="G340" s="91">
        <f>IF(A340="","",ROUND(D340*E340/12,0))</f>
        <v/>
      </c>
      <c r="H340" s="93">
        <f>IF(A340="","",F340+G340)</f>
        <v/>
      </c>
      <c r="I340" s="91">
        <f>IF(A340="","",D340-F340)</f>
        <v/>
      </c>
    </row>
    <row r="341" ht="15" customHeight="1" s="30">
      <c r="A341" s="89">
        <f>IF(ROW()-5&lt;='2. Khoản vay'!$C$18,ROW()-5,"")</f>
        <v/>
      </c>
      <c r="B341" s="89">
        <f>IF(A341="","",INT((A341-1)/12)+1)</f>
        <v/>
      </c>
      <c r="C341" s="90">
        <f>IF(A341="","",EDATE('2. Khoản vay'!$C$15,A341))</f>
        <v/>
      </c>
      <c r="D341" s="91">
        <f>IF(A341="","",I340)</f>
        <v/>
      </c>
      <c r="E341" s="92">
        <f>IF(A341="","",IF(A341&lt;='2. Khoản vay'!$C$13,'2. Khoản vay'!$C$12,'2. Khoản vay'!$C$14))</f>
        <v/>
      </c>
      <c r="F341" s="91">
        <f>IF(A341="","",IF(A341='2. Khoản vay'!$C$18,D341,'2. Khoản vay'!$C$19))</f>
        <v/>
      </c>
      <c r="G341" s="91">
        <f>IF(A341="","",ROUND(D341*E341/12,0))</f>
        <v/>
      </c>
      <c r="H341" s="93">
        <f>IF(A341="","",F341+G341)</f>
        <v/>
      </c>
      <c r="I341" s="91">
        <f>IF(A341="","",D341-F341)</f>
        <v/>
      </c>
    </row>
    <row r="342" ht="15" customHeight="1" s="30">
      <c r="A342" s="89">
        <f>IF(ROW()-5&lt;='2. Khoản vay'!$C$18,ROW()-5,"")</f>
        <v/>
      </c>
      <c r="B342" s="89">
        <f>IF(A342="","",INT((A342-1)/12)+1)</f>
        <v/>
      </c>
      <c r="C342" s="90">
        <f>IF(A342="","",EDATE('2. Khoản vay'!$C$15,A342))</f>
        <v/>
      </c>
      <c r="D342" s="91">
        <f>IF(A342="","",I341)</f>
        <v/>
      </c>
      <c r="E342" s="92">
        <f>IF(A342="","",IF(A342&lt;='2. Khoản vay'!$C$13,'2. Khoản vay'!$C$12,'2. Khoản vay'!$C$14))</f>
        <v/>
      </c>
      <c r="F342" s="91">
        <f>IF(A342="","",IF(A342='2. Khoản vay'!$C$18,D342,'2. Khoản vay'!$C$19))</f>
        <v/>
      </c>
      <c r="G342" s="91">
        <f>IF(A342="","",ROUND(D342*E342/12,0))</f>
        <v/>
      </c>
      <c r="H342" s="93">
        <f>IF(A342="","",F342+G342)</f>
        <v/>
      </c>
      <c r="I342" s="91">
        <f>IF(A342="","",D342-F342)</f>
        <v/>
      </c>
    </row>
    <row r="343" ht="15" customHeight="1" s="30">
      <c r="A343" s="89">
        <f>IF(ROW()-5&lt;='2. Khoản vay'!$C$18,ROW()-5,"")</f>
        <v/>
      </c>
      <c r="B343" s="89">
        <f>IF(A343="","",INT((A343-1)/12)+1)</f>
        <v/>
      </c>
      <c r="C343" s="90">
        <f>IF(A343="","",EDATE('2. Khoản vay'!$C$15,A343))</f>
        <v/>
      </c>
      <c r="D343" s="91">
        <f>IF(A343="","",I342)</f>
        <v/>
      </c>
      <c r="E343" s="92">
        <f>IF(A343="","",IF(A343&lt;='2. Khoản vay'!$C$13,'2. Khoản vay'!$C$12,'2. Khoản vay'!$C$14))</f>
        <v/>
      </c>
      <c r="F343" s="91">
        <f>IF(A343="","",IF(A343='2. Khoản vay'!$C$18,D343,'2. Khoản vay'!$C$19))</f>
        <v/>
      </c>
      <c r="G343" s="91">
        <f>IF(A343="","",ROUND(D343*E343/12,0))</f>
        <v/>
      </c>
      <c r="H343" s="93">
        <f>IF(A343="","",F343+G343)</f>
        <v/>
      </c>
      <c r="I343" s="91">
        <f>IF(A343="","",D343-F343)</f>
        <v/>
      </c>
    </row>
    <row r="344" ht="15" customHeight="1" s="30">
      <c r="A344" s="89">
        <f>IF(ROW()-5&lt;='2. Khoản vay'!$C$18,ROW()-5,"")</f>
        <v/>
      </c>
      <c r="B344" s="89">
        <f>IF(A344="","",INT((A344-1)/12)+1)</f>
        <v/>
      </c>
      <c r="C344" s="90">
        <f>IF(A344="","",EDATE('2. Khoản vay'!$C$15,A344))</f>
        <v/>
      </c>
      <c r="D344" s="91">
        <f>IF(A344="","",I343)</f>
        <v/>
      </c>
      <c r="E344" s="92">
        <f>IF(A344="","",IF(A344&lt;='2. Khoản vay'!$C$13,'2. Khoản vay'!$C$12,'2. Khoản vay'!$C$14))</f>
        <v/>
      </c>
      <c r="F344" s="91">
        <f>IF(A344="","",IF(A344='2. Khoản vay'!$C$18,D344,'2. Khoản vay'!$C$19))</f>
        <v/>
      </c>
      <c r="G344" s="91">
        <f>IF(A344="","",ROUND(D344*E344/12,0))</f>
        <v/>
      </c>
      <c r="H344" s="93">
        <f>IF(A344="","",F344+G344)</f>
        <v/>
      </c>
      <c r="I344" s="91">
        <f>IF(A344="","",D344-F344)</f>
        <v/>
      </c>
    </row>
    <row r="345" ht="15" customHeight="1" s="30">
      <c r="A345" s="89">
        <f>IF(ROW()-5&lt;='2. Khoản vay'!$C$18,ROW()-5,"")</f>
        <v/>
      </c>
      <c r="B345" s="89">
        <f>IF(A345="","",INT((A345-1)/12)+1)</f>
        <v/>
      </c>
      <c r="C345" s="90">
        <f>IF(A345="","",EDATE('2. Khoản vay'!$C$15,A345))</f>
        <v/>
      </c>
      <c r="D345" s="91">
        <f>IF(A345="","",I344)</f>
        <v/>
      </c>
      <c r="E345" s="92">
        <f>IF(A345="","",IF(A345&lt;='2. Khoản vay'!$C$13,'2. Khoản vay'!$C$12,'2. Khoản vay'!$C$14))</f>
        <v/>
      </c>
      <c r="F345" s="91">
        <f>IF(A345="","",IF(A345='2. Khoản vay'!$C$18,D345,'2. Khoản vay'!$C$19))</f>
        <v/>
      </c>
      <c r="G345" s="91">
        <f>IF(A345="","",ROUND(D345*E345/12,0))</f>
        <v/>
      </c>
      <c r="H345" s="93">
        <f>IF(A345="","",F345+G345)</f>
        <v/>
      </c>
      <c r="I345" s="91">
        <f>IF(A345="","",D345-F345)</f>
        <v/>
      </c>
    </row>
    <row r="346" ht="15" customHeight="1" s="30">
      <c r="A346" s="89">
        <f>IF(ROW()-5&lt;='2. Khoản vay'!$C$18,ROW()-5,"")</f>
        <v/>
      </c>
      <c r="B346" s="89">
        <f>IF(A346="","",INT((A346-1)/12)+1)</f>
        <v/>
      </c>
      <c r="C346" s="90">
        <f>IF(A346="","",EDATE('2. Khoản vay'!$C$15,A346))</f>
        <v/>
      </c>
      <c r="D346" s="91">
        <f>IF(A346="","",I345)</f>
        <v/>
      </c>
      <c r="E346" s="92">
        <f>IF(A346="","",IF(A346&lt;='2. Khoản vay'!$C$13,'2. Khoản vay'!$C$12,'2. Khoản vay'!$C$14))</f>
        <v/>
      </c>
      <c r="F346" s="91">
        <f>IF(A346="","",IF(A346='2. Khoản vay'!$C$18,D346,'2. Khoản vay'!$C$19))</f>
        <v/>
      </c>
      <c r="G346" s="91">
        <f>IF(A346="","",ROUND(D346*E346/12,0))</f>
        <v/>
      </c>
      <c r="H346" s="93">
        <f>IF(A346="","",F346+G346)</f>
        <v/>
      </c>
      <c r="I346" s="91">
        <f>IF(A346="","",D346-F346)</f>
        <v/>
      </c>
    </row>
    <row r="347" ht="15" customHeight="1" s="30">
      <c r="A347" s="89">
        <f>IF(ROW()-5&lt;='2. Khoản vay'!$C$18,ROW()-5,"")</f>
        <v/>
      </c>
      <c r="B347" s="89">
        <f>IF(A347="","",INT((A347-1)/12)+1)</f>
        <v/>
      </c>
      <c r="C347" s="90">
        <f>IF(A347="","",EDATE('2. Khoản vay'!$C$15,A347))</f>
        <v/>
      </c>
      <c r="D347" s="91">
        <f>IF(A347="","",I346)</f>
        <v/>
      </c>
      <c r="E347" s="92">
        <f>IF(A347="","",IF(A347&lt;='2. Khoản vay'!$C$13,'2. Khoản vay'!$C$12,'2. Khoản vay'!$C$14))</f>
        <v/>
      </c>
      <c r="F347" s="91">
        <f>IF(A347="","",IF(A347='2. Khoản vay'!$C$18,D347,'2. Khoản vay'!$C$19))</f>
        <v/>
      </c>
      <c r="G347" s="91">
        <f>IF(A347="","",ROUND(D347*E347/12,0))</f>
        <v/>
      </c>
      <c r="H347" s="93">
        <f>IF(A347="","",F347+G347)</f>
        <v/>
      </c>
      <c r="I347" s="91">
        <f>IF(A347="","",D347-F347)</f>
        <v/>
      </c>
    </row>
    <row r="348" ht="15" customHeight="1" s="30">
      <c r="A348" s="89">
        <f>IF(ROW()-5&lt;='2. Khoản vay'!$C$18,ROW()-5,"")</f>
        <v/>
      </c>
      <c r="B348" s="89">
        <f>IF(A348="","",INT((A348-1)/12)+1)</f>
        <v/>
      </c>
      <c r="C348" s="90">
        <f>IF(A348="","",EDATE('2. Khoản vay'!$C$15,A348))</f>
        <v/>
      </c>
      <c r="D348" s="91">
        <f>IF(A348="","",I347)</f>
        <v/>
      </c>
      <c r="E348" s="92">
        <f>IF(A348="","",IF(A348&lt;='2. Khoản vay'!$C$13,'2. Khoản vay'!$C$12,'2. Khoản vay'!$C$14))</f>
        <v/>
      </c>
      <c r="F348" s="91">
        <f>IF(A348="","",IF(A348='2. Khoản vay'!$C$18,D348,'2. Khoản vay'!$C$19))</f>
        <v/>
      </c>
      <c r="G348" s="91">
        <f>IF(A348="","",ROUND(D348*E348/12,0))</f>
        <v/>
      </c>
      <c r="H348" s="93">
        <f>IF(A348="","",F348+G348)</f>
        <v/>
      </c>
      <c r="I348" s="91">
        <f>IF(A348="","",D348-F348)</f>
        <v/>
      </c>
    </row>
    <row r="349" ht="15" customHeight="1" s="30">
      <c r="A349" s="89">
        <f>IF(ROW()-5&lt;='2. Khoản vay'!$C$18,ROW()-5,"")</f>
        <v/>
      </c>
      <c r="B349" s="89">
        <f>IF(A349="","",INT((A349-1)/12)+1)</f>
        <v/>
      </c>
      <c r="C349" s="90">
        <f>IF(A349="","",EDATE('2. Khoản vay'!$C$15,A349))</f>
        <v/>
      </c>
      <c r="D349" s="91">
        <f>IF(A349="","",I348)</f>
        <v/>
      </c>
      <c r="E349" s="92">
        <f>IF(A349="","",IF(A349&lt;='2. Khoản vay'!$C$13,'2. Khoản vay'!$C$12,'2. Khoản vay'!$C$14))</f>
        <v/>
      </c>
      <c r="F349" s="91">
        <f>IF(A349="","",IF(A349='2. Khoản vay'!$C$18,D349,'2. Khoản vay'!$C$19))</f>
        <v/>
      </c>
      <c r="G349" s="91">
        <f>IF(A349="","",ROUND(D349*E349/12,0))</f>
        <v/>
      </c>
      <c r="H349" s="93">
        <f>IF(A349="","",F349+G349)</f>
        <v/>
      </c>
      <c r="I349" s="91">
        <f>IF(A349="","",D349-F349)</f>
        <v/>
      </c>
    </row>
    <row r="350" ht="15" customHeight="1" s="30">
      <c r="A350" s="89">
        <f>IF(ROW()-5&lt;='2. Khoản vay'!$C$18,ROW()-5,"")</f>
        <v/>
      </c>
      <c r="B350" s="89">
        <f>IF(A350="","",INT((A350-1)/12)+1)</f>
        <v/>
      </c>
      <c r="C350" s="90">
        <f>IF(A350="","",EDATE('2. Khoản vay'!$C$15,A350))</f>
        <v/>
      </c>
      <c r="D350" s="91">
        <f>IF(A350="","",I349)</f>
        <v/>
      </c>
      <c r="E350" s="92">
        <f>IF(A350="","",IF(A350&lt;='2. Khoản vay'!$C$13,'2. Khoản vay'!$C$12,'2. Khoản vay'!$C$14))</f>
        <v/>
      </c>
      <c r="F350" s="91">
        <f>IF(A350="","",IF(A350='2. Khoản vay'!$C$18,D350,'2. Khoản vay'!$C$19))</f>
        <v/>
      </c>
      <c r="G350" s="91">
        <f>IF(A350="","",ROUND(D350*E350/12,0))</f>
        <v/>
      </c>
      <c r="H350" s="93">
        <f>IF(A350="","",F350+G350)</f>
        <v/>
      </c>
      <c r="I350" s="91">
        <f>IF(A350="","",D350-F350)</f>
        <v/>
      </c>
    </row>
    <row r="351" ht="15" customHeight="1" s="30">
      <c r="A351" s="89">
        <f>IF(ROW()-5&lt;='2. Khoản vay'!$C$18,ROW()-5,"")</f>
        <v/>
      </c>
      <c r="B351" s="89">
        <f>IF(A351="","",INT((A351-1)/12)+1)</f>
        <v/>
      </c>
      <c r="C351" s="90">
        <f>IF(A351="","",EDATE('2. Khoản vay'!$C$15,A351))</f>
        <v/>
      </c>
      <c r="D351" s="91">
        <f>IF(A351="","",I350)</f>
        <v/>
      </c>
      <c r="E351" s="92">
        <f>IF(A351="","",IF(A351&lt;='2. Khoản vay'!$C$13,'2. Khoản vay'!$C$12,'2. Khoản vay'!$C$14))</f>
        <v/>
      </c>
      <c r="F351" s="91">
        <f>IF(A351="","",IF(A351='2. Khoản vay'!$C$18,D351,'2. Khoản vay'!$C$19))</f>
        <v/>
      </c>
      <c r="G351" s="91">
        <f>IF(A351="","",ROUND(D351*E351/12,0))</f>
        <v/>
      </c>
      <c r="H351" s="93">
        <f>IF(A351="","",F351+G351)</f>
        <v/>
      </c>
      <c r="I351" s="91">
        <f>IF(A351="","",D351-F351)</f>
        <v/>
      </c>
    </row>
    <row r="352" ht="15" customHeight="1" s="30">
      <c r="A352" s="89">
        <f>IF(ROW()-5&lt;='2. Khoản vay'!$C$18,ROW()-5,"")</f>
        <v/>
      </c>
      <c r="B352" s="89">
        <f>IF(A352="","",INT((A352-1)/12)+1)</f>
        <v/>
      </c>
      <c r="C352" s="90">
        <f>IF(A352="","",EDATE('2. Khoản vay'!$C$15,A352))</f>
        <v/>
      </c>
      <c r="D352" s="91">
        <f>IF(A352="","",I351)</f>
        <v/>
      </c>
      <c r="E352" s="92">
        <f>IF(A352="","",IF(A352&lt;='2. Khoản vay'!$C$13,'2. Khoản vay'!$C$12,'2. Khoản vay'!$C$14))</f>
        <v/>
      </c>
      <c r="F352" s="91">
        <f>IF(A352="","",IF(A352='2. Khoản vay'!$C$18,D352,'2. Khoản vay'!$C$19))</f>
        <v/>
      </c>
      <c r="G352" s="91">
        <f>IF(A352="","",ROUND(D352*E352/12,0))</f>
        <v/>
      </c>
      <c r="H352" s="93">
        <f>IF(A352="","",F352+G352)</f>
        <v/>
      </c>
      <c r="I352" s="91">
        <f>IF(A352="","",D352-F352)</f>
        <v/>
      </c>
    </row>
    <row r="353" ht="15" customHeight="1" s="30">
      <c r="A353" s="89">
        <f>IF(ROW()-5&lt;='2. Khoản vay'!$C$18,ROW()-5,"")</f>
        <v/>
      </c>
      <c r="B353" s="89">
        <f>IF(A353="","",INT((A353-1)/12)+1)</f>
        <v/>
      </c>
      <c r="C353" s="90">
        <f>IF(A353="","",EDATE('2. Khoản vay'!$C$15,A353))</f>
        <v/>
      </c>
      <c r="D353" s="91">
        <f>IF(A353="","",I352)</f>
        <v/>
      </c>
      <c r="E353" s="92">
        <f>IF(A353="","",IF(A353&lt;='2. Khoản vay'!$C$13,'2. Khoản vay'!$C$12,'2. Khoản vay'!$C$14))</f>
        <v/>
      </c>
      <c r="F353" s="91">
        <f>IF(A353="","",IF(A353='2. Khoản vay'!$C$18,D353,'2. Khoản vay'!$C$19))</f>
        <v/>
      </c>
      <c r="G353" s="91">
        <f>IF(A353="","",ROUND(D353*E353/12,0))</f>
        <v/>
      </c>
      <c r="H353" s="93">
        <f>IF(A353="","",F353+G353)</f>
        <v/>
      </c>
      <c r="I353" s="91">
        <f>IF(A353="","",D353-F353)</f>
        <v/>
      </c>
    </row>
    <row r="354" ht="15" customHeight="1" s="30">
      <c r="A354" s="89">
        <f>IF(ROW()-5&lt;='2. Khoản vay'!$C$18,ROW()-5,"")</f>
        <v/>
      </c>
      <c r="B354" s="89">
        <f>IF(A354="","",INT((A354-1)/12)+1)</f>
        <v/>
      </c>
      <c r="C354" s="90">
        <f>IF(A354="","",EDATE('2. Khoản vay'!$C$15,A354))</f>
        <v/>
      </c>
      <c r="D354" s="91">
        <f>IF(A354="","",I353)</f>
        <v/>
      </c>
      <c r="E354" s="92">
        <f>IF(A354="","",IF(A354&lt;='2. Khoản vay'!$C$13,'2. Khoản vay'!$C$12,'2. Khoản vay'!$C$14))</f>
        <v/>
      </c>
      <c r="F354" s="91">
        <f>IF(A354="","",IF(A354='2. Khoản vay'!$C$18,D354,'2. Khoản vay'!$C$19))</f>
        <v/>
      </c>
      <c r="G354" s="91">
        <f>IF(A354="","",ROUND(D354*E354/12,0))</f>
        <v/>
      </c>
      <c r="H354" s="93">
        <f>IF(A354="","",F354+G354)</f>
        <v/>
      </c>
      <c r="I354" s="91">
        <f>IF(A354="","",D354-F354)</f>
        <v/>
      </c>
    </row>
    <row r="355" ht="15" customHeight="1" s="30">
      <c r="A355" s="89">
        <f>IF(ROW()-5&lt;='2. Khoản vay'!$C$18,ROW()-5,"")</f>
        <v/>
      </c>
      <c r="B355" s="89">
        <f>IF(A355="","",INT((A355-1)/12)+1)</f>
        <v/>
      </c>
      <c r="C355" s="90">
        <f>IF(A355="","",EDATE('2. Khoản vay'!$C$15,A355))</f>
        <v/>
      </c>
      <c r="D355" s="91">
        <f>IF(A355="","",I354)</f>
        <v/>
      </c>
      <c r="E355" s="92">
        <f>IF(A355="","",IF(A355&lt;='2. Khoản vay'!$C$13,'2. Khoản vay'!$C$12,'2. Khoản vay'!$C$14))</f>
        <v/>
      </c>
      <c r="F355" s="91">
        <f>IF(A355="","",IF(A355='2. Khoản vay'!$C$18,D355,'2. Khoản vay'!$C$19))</f>
        <v/>
      </c>
      <c r="G355" s="91">
        <f>IF(A355="","",ROUND(D355*E355/12,0))</f>
        <v/>
      </c>
      <c r="H355" s="93">
        <f>IF(A355="","",F355+G355)</f>
        <v/>
      </c>
      <c r="I355" s="91">
        <f>IF(A355="","",D355-F355)</f>
        <v/>
      </c>
    </row>
    <row r="356" ht="15" customHeight="1" s="30">
      <c r="A356" s="89">
        <f>IF(ROW()-5&lt;='2. Khoản vay'!$C$18,ROW()-5,"")</f>
        <v/>
      </c>
      <c r="B356" s="89">
        <f>IF(A356="","",INT((A356-1)/12)+1)</f>
        <v/>
      </c>
      <c r="C356" s="90">
        <f>IF(A356="","",EDATE('2. Khoản vay'!$C$15,A356))</f>
        <v/>
      </c>
      <c r="D356" s="91">
        <f>IF(A356="","",I355)</f>
        <v/>
      </c>
      <c r="E356" s="92">
        <f>IF(A356="","",IF(A356&lt;='2. Khoản vay'!$C$13,'2. Khoản vay'!$C$12,'2. Khoản vay'!$C$14))</f>
        <v/>
      </c>
      <c r="F356" s="91">
        <f>IF(A356="","",IF(A356='2. Khoản vay'!$C$18,D356,'2. Khoản vay'!$C$19))</f>
        <v/>
      </c>
      <c r="G356" s="91">
        <f>IF(A356="","",ROUND(D356*E356/12,0))</f>
        <v/>
      </c>
      <c r="H356" s="93">
        <f>IF(A356="","",F356+G356)</f>
        <v/>
      </c>
      <c r="I356" s="91">
        <f>IF(A356="","",D356-F356)</f>
        <v/>
      </c>
    </row>
    <row r="357" ht="15" customHeight="1" s="30">
      <c r="A357" s="89">
        <f>IF(ROW()-5&lt;='2. Khoản vay'!$C$18,ROW()-5,"")</f>
        <v/>
      </c>
      <c r="B357" s="89">
        <f>IF(A357="","",INT((A357-1)/12)+1)</f>
        <v/>
      </c>
      <c r="C357" s="90">
        <f>IF(A357="","",EDATE('2. Khoản vay'!$C$15,A357))</f>
        <v/>
      </c>
      <c r="D357" s="91">
        <f>IF(A357="","",I356)</f>
        <v/>
      </c>
      <c r="E357" s="92">
        <f>IF(A357="","",IF(A357&lt;='2. Khoản vay'!$C$13,'2. Khoản vay'!$C$12,'2. Khoản vay'!$C$14))</f>
        <v/>
      </c>
      <c r="F357" s="91">
        <f>IF(A357="","",IF(A357='2. Khoản vay'!$C$18,D357,'2. Khoản vay'!$C$19))</f>
        <v/>
      </c>
      <c r="G357" s="91">
        <f>IF(A357="","",ROUND(D357*E357/12,0))</f>
        <v/>
      </c>
      <c r="H357" s="93">
        <f>IF(A357="","",F357+G357)</f>
        <v/>
      </c>
      <c r="I357" s="91">
        <f>IF(A357="","",D357-F357)</f>
        <v/>
      </c>
    </row>
    <row r="358" ht="15" customHeight="1" s="30">
      <c r="A358" s="89">
        <f>IF(ROW()-5&lt;='2. Khoản vay'!$C$18,ROW()-5,"")</f>
        <v/>
      </c>
      <c r="B358" s="89">
        <f>IF(A358="","",INT((A358-1)/12)+1)</f>
        <v/>
      </c>
      <c r="C358" s="90">
        <f>IF(A358="","",EDATE('2. Khoản vay'!$C$15,A358))</f>
        <v/>
      </c>
      <c r="D358" s="91">
        <f>IF(A358="","",I357)</f>
        <v/>
      </c>
      <c r="E358" s="92">
        <f>IF(A358="","",IF(A358&lt;='2. Khoản vay'!$C$13,'2. Khoản vay'!$C$12,'2. Khoản vay'!$C$14))</f>
        <v/>
      </c>
      <c r="F358" s="91">
        <f>IF(A358="","",IF(A358='2. Khoản vay'!$C$18,D358,'2. Khoản vay'!$C$19))</f>
        <v/>
      </c>
      <c r="G358" s="91">
        <f>IF(A358="","",ROUND(D358*E358/12,0))</f>
        <v/>
      </c>
      <c r="H358" s="93">
        <f>IF(A358="","",F358+G358)</f>
        <v/>
      </c>
      <c r="I358" s="91">
        <f>IF(A358="","",D358-F358)</f>
        <v/>
      </c>
    </row>
    <row r="359" ht="15" customHeight="1" s="30">
      <c r="A359" s="89">
        <f>IF(ROW()-5&lt;='2. Khoản vay'!$C$18,ROW()-5,"")</f>
        <v/>
      </c>
      <c r="B359" s="89">
        <f>IF(A359="","",INT((A359-1)/12)+1)</f>
        <v/>
      </c>
      <c r="C359" s="90">
        <f>IF(A359="","",EDATE('2. Khoản vay'!$C$15,A359))</f>
        <v/>
      </c>
      <c r="D359" s="91">
        <f>IF(A359="","",I358)</f>
        <v/>
      </c>
      <c r="E359" s="92">
        <f>IF(A359="","",IF(A359&lt;='2. Khoản vay'!$C$13,'2. Khoản vay'!$C$12,'2. Khoản vay'!$C$14))</f>
        <v/>
      </c>
      <c r="F359" s="91">
        <f>IF(A359="","",IF(A359='2. Khoản vay'!$C$18,D359,'2. Khoản vay'!$C$19))</f>
        <v/>
      </c>
      <c r="G359" s="91">
        <f>IF(A359="","",ROUND(D359*E359/12,0))</f>
        <v/>
      </c>
      <c r="H359" s="93">
        <f>IF(A359="","",F359+G359)</f>
        <v/>
      </c>
      <c r="I359" s="91">
        <f>IF(A359="","",D359-F359)</f>
        <v/>
      </c>
    </row>
    <row r="360" ht="15" customHeight="1" s="30">
      <c r="A360" s="89">
        <f>IF(ROW()-5&lt;='2. Khoản vay'!$C$18,ROW()-5,"")</f>
        <v/>
      </c>
      <c r="B360" s="89">
        <f>IF(A360="","",INT((A360-1)/12)+1)</f>
        <v/>
      </c>
      <c r="C360" s="90">
        <f>IF(A360="","",EDATE('2. Khoản vay'!$C$15,A360))</f>
        <v/>
      </c>
      <c r="D360" s="91">
        <f>IF(A360="","",I359)</f>
        <v/>
      </c>
      <c r="E360" s="92">
        <f>IF(A360="","",IF(A360&lt;='2. Khoản vay'!$C$13,'2. Khoản vay'!$C$12,'2. Khoản vay'!$C$14))</f>
        <v/>
      </c>
      <c r="F360" s="91">
        <f>IF(A360="","",IF(A360='2. Khoản vay'!$C$18,D360,'2. Khoản vay'!$C$19))</f>
        <v/>
      </c>
      <c r="G360" s="91">
        <f>IF(A360="","",ROUND(D360*E360/12,0))</f>
        <v/>
      </c>
      <c r="H360" s="93">
        <f>IF(A360="","",F360+G360)</f>
        <v/>
      </c>
      <c r="I360" s="91">
        <f>IF(A360="","",D360-F360)</f>
        <v/>
      </c>
    </row>
    <row r="361" ht="15" customHeight="1" s="30">
      <c r="A361" s="89">
        <f>IF(ROW()-5&lt;='2. Khoản vay'!$C$18,ROW()-5,"")</f>
        <v/>
      </c>
      <c r="B361" s="89">
        <f>IF(A361="","",INT((A361-1)/12)+1)</f>
        <v/>
      </c>
      <c r="C361" s="90">
        <f>IF(A361="","",EDATE('2. Khoản vay'!$C$15,A361))</f>
        <v/>
      </c>
      <c r="D361" s="91">
        <f>IF(A361="","",I360)</f>
        <v/>
      </c>
      <c r="E361" s="92">
        <f>IF(A361="","",IF(A361&lt;='2. Khoản vay'!$C$13,'2. Khoản vay'!$C$12,'2. Khoản vay'!$C$14))</f>
        <v/>
      </c>
      <c r="F361" s="91">
        <f>IF(A361="","",IF(A361='2. Khoản vay'!$C$18,D361,'2. Khoản vay'!$C$19))</f>
        <v/>
      </c>
      <c r="G361" s="91">
        <f>IF(A361="","",ROUND(D361*E361/12,0))</f>
        <v/>
      </c>
      <c r="H361" s="93">
        <f>IF(A361="","",F361+G361)</f>
        <v/>
      </c>
      <c r="I361" s="91">
        <f>IF(A361="","",D361-F361)</f>
        <v/>
      </c>
    </row>
    <row r="362" ht="15" customHeight="1" s="30">
      <c r="A362" s="89">
        <f>IF(ROW()-5&lt;='2. Khoản vay'!$C$18,ROW()-5,"")</f>
        <v/>
      </c>
      <c r="B362" s="89">
        <f>IF(A362="","",INT((A362-1)/12)+1)</f>
        <v/>
      </c>
      <c r="C362" s="90">
        <f>IF(A362="","",EDATE('2. Khoản vay'!$C$15,A362))</f>
        <v/>
      </c>
      <c r="D362" s="91">
        <f>IF(A362="","",I361)</f>
        <v/>
      </c>
      <c r="E362" s="92">
        <f>IF(A362="","",IF(A362&lt;='2. Khoản vay'!$C$13,'2. Khoản vay'!$C$12,'2. Khoản vay'!$C$14))</f>
        <v/>
      </c>
      <c r="F362" s="91">
        <f>IF(A362="","",IF(A362='2. Khoản vay'!$C$18,D362,'2. Khoản vay'!$C$19))</f>
        <v/>
      </c>
      <c r="G362" s="91">
        <f>IF(A362="","",ROUND(D362*E362/12,0))</f>
        <v/>
      </c>
      <c r="H362" s="93">
        <f>IF(A362="","",F362+G362)</f>
        <v/>
      </c>
      <c r="I362" s="91">
        <f>IF(A362="","",D362-F362)</f>
        <v/>
      </c>
    </row>
    <row r="363" ht="15" customHeight="1" s="30">
      <c r="A363" s="89">
        <f>IF(ROW()-5&lt;='2. Khoản vay'!$C$18,ROW()-5,"")</f>
        <v/>
      </c>
      <c r="B363" s="89">
        <f>IF(A363="","",INT((A363-1)/12)+1)</f>
        <v/>
      </c>
      <c r="C363" s="90">
        <f>IF(A363="","",EDATE('2. Khoản vay'!$C$15,A363))</f>
        <v/>
      </c>
      <c r="D363" s="91">
        <f>IF(A363="","",I362)</f>
        <v/>
      </c>
      <c r="E363" s="92">
        <f>IF(A363="","",IF(A363&lt;='2. Khoản vay'!$C$13,'2. Khoản vay'!$C$12,'2. Khoản vay'!$C$14))</f>
        <v/>
      </c>
      <c r="F363" s="91">
        <f>IF(A363="","",IF(A363='2. Khoản vay'!$C$18,D363,'2. Khoản vay'!$C$19))</f>
        <v/>
      </c>
      <c r="G363" s="91">
        <f>IF(A363="","",ROUND(D363*E363/12,0))</f>
        <v/>
      </c>
      <c r="H363" s="93">
        <f>IF(A363="","",F363+G363)</f>
        <v/>
      </c>
      <c r="I363" s="91">
        <f>IF(A363="","",D363-F363)</f>
        <v/>
      </c>
    </row>
    <row r="364" ht="15" customHeight="1" s="30">
      <c r="A364" s="89">
        <f>IF(ROW()-5&lt;='2. Khoản vay'!$C$18,ROW()-5,"")</f>
        <v/>
      </c>
      <c r="B364" s="89">
        <f>IF(A364="","",INT((A364-1)/12)+1)</f>
        <v/>
      </c>
      <c r="C364" s="90">
        <f>IF(A364="","",EDATE('2. Khoản vay'!$C$15,A364))</f>
        <v/>
      </c>
      <c r="D364" s="91">
        <f>IF(A364="","",I363)</f>
        <v/>
      </c>
      <c r="E364" s="92">
        <f>IF(A364="","",IF(A364&lt;='2. Khoản vay'!$C$13,'2. Khoản vay'!$C$12,'2. Khoản vay'!$C$14))</f>
        <v/>
      </c>
      <c r="F364" s="91">
        <f>IF(A364="","",IF(A364='2. Khoản vay'!$C$18,D364,'2. Khoản vay'!$C$19))</f>
        <v/>
      </c>
      <c r="G364" s="91">
        <f>IF(A364="","",ROUND(D364*E364/12,0))</f>
        <v/>
      </c>
      <c r="H364" s="93">
        <f>IF(A364="","",F364+G364)</f>
        <v/>
      </c>
      <c r="I364" s="91">
        <f>IF(A364="","",D364-F364)</f>
        <v/>
      </c>
    </row>
    <row r="365" ht="15" customHeight="1" s="30">
      <c r="A365" s="89">
        <f>IF(ROW()-5&lt;='2. Khoản vay'!$C$18,ROW()-5,"")</f>
        <v/>
      </c>
      <c r="B365" s="89">
        <f>IF(A365="","",INT((A365-1)/12)+1)</f>
        <v/>
      </c>
      <c r="C365" s="90">
        <f>IF(A365="","",EDATE('2. Khoản vay'!$C$15,A365))</f>
        <v/>
      </c>
      <c r="D365" s="91">
        <f>IF(A365="","",I364)</f>
        <v/>
      </c>
      <c r="E365" s="92">
        <f>IF(A365="","",IF(A365&lt;='2. Khoản vay'!$C$13,'2. Khoản vay'!$C$12,'2. Khoản vay'!$C$14))</f>
        <v/>
      </c>
      <c r="F365" s="91">
        <f>IF(A365="","",IF(A365='2. Khoản vay'!$C$18,D365,'2. Khoản vay'!$C$19))</f>
        <v/>
      </c>
      <c r="G365" s="91">
        <f>IF(A365="","",ROUND(D365*E365/12,0))</f>
        <v/>
      </c>
      <c r="H365" s="93">
        <f>IF(A365="","",F365+G365)</f>
        <v/>
      </c>
      <c r="I365" s="91">
        <f>IF(A365="","",D365-F365)</f>
        <v/>
      </c>
    </row>
    <row r="366" ht="15" customHeight="1" s="30">
      <c r="A366" s="89">
        <f>IF(ROW()-5&lt;='2. Khoản vay'!$C$18,ROW()-5,"")</f>
        <v/>
      </c>
      <c r="B366" s="89">
        <f>IF(A366="","",INT((A366-1)/12)+1)</f>
        <v/>
      </c>
      <c r="C366" s="90">
        <f>IF(A366="","",EDATE('2. Khoản vay'!$C$15,A366))</f>
        <v/>
      </c>
      <c r="D366" s="91">
        <f>IF(A366="","",I365)</f>
        <v/>
      </c>
      <c r="E366" s="92">
        <f>IF(A366="","",IF(A366&lt;='2. Khoản vay'!$C$13,'2. Khoản vay'!$C$12,'2. Khoản vay'!$C$14))</f>
        <v/>
      </c>
      <c r="F366" s="91">
        <f>IF(A366="","",IF(A366='2. Khoản vay'!$C$18,D366,'2. Khoản vay'!$C$19))</f>
        <v/>
      </c>
      <c r="G366" s="91">
        <f>IF(A366="","",ROUND(D366*E366/12,0))</f>
        <v/>
      </c>
      <c r="H366" s="93">
        <f>IF(A366="","",F366+G366)</f>
        <v/>
      </c>
      <c r="I366" s="91">
        <f>IF(A366="","",D366-F366)</f>
        <v/>
      </c>
    </row>
    <row r="367" ht="15" customHeight="1" s="30">
      <c r="A367" s="89">
        <f>IF(ROW()-5&lt;='2. Khoản vay'!$C$18,ROW()-5,"")</f>
        <v/>
      </c>
      <c r="B367" s="89">
        <f>IF(A367="","",INT((A367-1)/12)+1)</f>
        <v/>
      </c>
      <c r="C367" s="90">
        <f>IF(A367="","",EDATE('2. Khoản vay'!$C$15,A367))</f>
        <v/>
      </c>
      <c r="D367" s="91">
        <f>IF(A367="","",I366)</f>
        <v/>
      </c>
      <c r="E367" s="92">
        <f>IF(A367="","",IF(A367&lt;='2. Khoản vay'!$C$13,'2. Khoản vay'!$C$12,'2. Khoản vay'!$C$14))</f>
        <v/>
      </c>
      <c r="F367" s="91">
        <f>IF(A367="","",IF(A367='2. Khoản vay'!$C$18,D367,'2. Khoản vay'!$C$19))</f>
        <v/>
      </c>
      <c r="G367" s="91">
        <f>IF(A367="","",ROUND(D367*E367/12,0))</f>
        <v/>
      </c>
      <c r="H367" s="93">
        <f>IF(A367="","",F367+G367)</f>
        <v/>
      </c>
      <c r="I367" s="91">
        <f>IF(A367="","",D367-F367)</f>
        <v/>
      </c>
    </row>
    <row r="368" ht="15" customHeight="1" s="30">
      <c r="A368" s="89">
        <f>IF(ROW()-5&lt;='2. Khoản vay'!$C$18,ROW()-5,"")</f>
        <v/>
      </c>
      <c r="B368" s="89">
        <f>IF(A368="","",INT((A368-1)/12)+1)</f>
        <v/>
      </c>
      <c r="C368" s="90">
        <f>IF(A368="","",EDATE('2. Khoản vay'!$C$15,A368))</f>
        <v/>
      </c>
      <c r="D368" s="91">
        <f>IF(A368="","",I367)</f>
        <v/>
      </c>
      <c r="E368" s="92">
        <f>IF(A368="","",IF(A368&lt;='2. Khoản vay'!$C$13,'2. Khoản vay'!$C$12,'2. Khoản vay'!$C$14))</f>
        <v/>
      </c>
      <c r="F368" s="91">
        <f>IF(A368="","",IF(A368='2. Khoản vay'!$C$18,D368,'2. Khoản vay'!$C$19))</f>
        <v/>
      </c>
      <c r="G368" s="91">
        <f>IF(A368="","",ROUND(D368*E368/12,0))</f>
        <v/>
      </c>
      <c r="H368" s="93">
        <f>IF(A368="","",F368+G368)</f>
        <v/>
      </c>
      <c r="I368" s="91">
        <f>IF(A368="","",D368-F368)</f>
        <v/>
      </c>
    </row>
    <row r="369" ht="15" customHeight="1" s="30">
      <c r="A369" s="89">
        <f>IF(ROW()-5&lt;='2. Khoản vay'!$C$18,ROW()-5,"")</f>
        <v/>
      </c>
      <c r="B369" s="89">
        <f>IF(A369="","",INT((A369-1)/12)+1)</f>
        <v/>
      </c>
      <c r="C369" s="90">
        <f>IF(A369="","",EDATE('2. Khoản vay'!$C$15,A369))</f>
        <v/>
      </c>
      <c r="D369" s="91">
        <f>IF(A369="","",I368)</f>
        <v/>
      </c>
      <c r="E369" s="92">
        <f>IF(A369="","",IF(A369&lt;='2. Khoản vay'!$C$13,'2. Khoản vay'!$C$12,'2. Khoản vay'!$C$14))</f>
        <v/>
      </c>
      <c r="F369" s="91">
        <f>IF(A369="","",IF(A369='2. Khoản vay'!$C$18,D369,'2. Khoản vay'!$C$19))</f>
        <v/>
      </c>
      <c r="G369" s="91">
        <f>IF(A369="","",ROUND(D369*E369/12,0))</f>
        <v/>
      </c>
      <c r="H369" s="93">
        <f>IF(A369="","",F369+G369)</f>
        <v/>
      </c>
      <c r="I369" s="91">
        <f>IF(A369="","",D369-F369)</f>
        <v/>
      </c>
    </row>
    <row r="370" ht="15" customHeight="1" s="30">
      <c r="A370" s="89">
        <f>IF(ROW()-5&lt;='2. Khoản vay'!$C$18,ROW()-5,"")</f>
        <v/>
      </c>
      <c r="B370" s="89">
        <f>IF(A370="","",INT((A370-1)/12)+1)</f>
        <v/>
      </c>
      <c r="C370" s="90">
        <f>IF(A370="","",EDATE('2. Khoản vay'!$C$15,A370))</f>
        <v/>
      </c>
      <c r="D370" s="91">
        <f>IF(A370="","",I369)</f>
        <v/>
      </c>
      <c r="E370" s="92">
        <f>IF(A370="","",IF(A370&lt;='2. Khoản vay'!$C$13,'2. Khoản vay'!$C$12,'2. Khoản vay'!$C$14))</f>
        <v/>
      </c>
      <c r="F370" s="91">
        <f>IF(A370="","",IF(A370='2. Khoản vay'!$C$18,D370,'2. Khoản vay'!$C$19))</f>
        <v/>
      </c>
      <c r="G370" s="91">
        <f>IF(A370="","",ROUND(D370*E370/12,0))</f>
        <v/>
      </c>
      <c r="H370" s="93">
        <f>IF(A370="","",F370+G370)</f>
        <v/>
      </c>
      <c r="I370" s="91">
        <f>IF(A370="","",D370-F370)</f>
        <v/>
      </c>
    </row>
    <row r="371" ht="15" customHeight="1" s="30">
      <c r="A371" s="89">
        <f>IF(ROW()-5&lt;='2. Khoản vay'!$C$18,ROW()-5,"")</f>
        <v/>
      </c>
      <c r="B371" s="89">
        <f>IF(A371="","",INT((A371-1)/12)+1)</f>
        <v/>
      </c>
      <c r="C371" s="90">
        <f>IF(A371="","",EDATE('2. Khoản vay'!$C$15,A371))</f>
        <v/>
      </c>
      <c r="D371" s="91">
        <f>IF(A371="","",I370)</f>
        <v/>
      </c>
      <c r="E371" s="92">
        <f>IF(A371="","",IF(A371&lt;='2. Khoản vay'!$C$13,'2. Khoản vay'!$C$12,'2. Khoản vay'!$C$14))</f>
        <v/>
      </c>
      <c r="F371" s="91">
        <f>IF(A371="","",IF(A371='2. Khoản vay'!$C$18,D371,'2. Khoản vay'!$C$19))</f>
        <v/>
      </c>
      <c r="G371" s="91">
        <f>IF(A371="","",ROUND(D371*E371/12,0))</f>
        <v/>
      </c>
      <c r="H371" s="93">
        <f>IF(A371="","",F371+G371)</f>
        <v/>
      </c>
      <c r="I371" s="91">
        <f>IF(A371="","",D371-F371)</f>
        <v/>
      </c>
    </row>
    <row r="372" ht="15" customHeight="1" s="30">
      <c r="A372" s="89">
        <f>IF(ROW()-5&lt;='2. Khoản vay'!$C$18,ROW()-5,"")</f>
        <v/>
      </c>
      <c r="B372" s="89">
        <f>IF(A372="","",INT((A372-1)/12)+1)</f>
        <v/>
      </c>
      <c r="C372" s="90">
        <f>IF(A372="","",EDATE('2. Khoản vay'!$C$15,A372))</f>
        <v/>
      </c>
      <c r="D372" s="91">
        <f>IF(A372="","",I371)</f>
        <v/>
      </c>
      <c r="E372" s="92">
        <f>IF(A372="","",IF(A372&lt;='2. Khoản vay'!$C$13,'2. Khoản vay'!$C$12,'2. Khoản vay'!$C$14))</f>
        <v/>
      </c>
      <c r="F372" s="91">
        <f>IF(A372="","",IF(A372='2. Khoản vay'!$C$18,D372,'2. Khoản vay'!$C$19))</f>
        <v/>
      </c>
      <c r="G372" s="91">
        <f>IF(A372="","",ROUND(D372*E372/12,0))</f>
        <v/>
      </c>
      <c r="H372" s="93">
        <f>IF(A372="","",F372+G372)</f>
        <v/>
      </c>
      <c r="I372" s="91">
        <f>IF(A372="","",D372-F372)</f>
        <v/>
      </c>
    </row>
    <row r="373" ht="15" customHeight="1" s="30">
      <c r="A373" s="89">
        <f>IF(ROW()-5&lt;='2. Khoản vay'!$C$18,ROW()-5,"")</f>
        <v/>
      </c>
      <c r="B373" s="89">
        <f>IF(A373="","",INT((A373-1)/12)+1)</f>
        <v/>
      </c>
      <c r="C373" s="90">
        <f>IF(A373="","",EDATE('2. Khoản vay'!$C$15,A373))</f>
        <v/>
      </c>
      <c r="D373" s="91">
        <f>IF(A373="","",I372)</f>
        <v/>
      </c>
      <c r="E373" s="92">
        <f>IF(A373="","",IF(A373&lt;='2. Khoản vay'!$C$13,'2. Khoản vay'!$C$12,'2. Khoản vay'!$C$14))</f>
        <v/>
      </c>
      <c r="F373" s="91">
        <f>IF(A373="","",IF(A373='2. Khoản vay'!$C$18,D373,'2. Khoản vay'!$C$19))</f>
        <v/>
      </c>
      <c r="G373" s="91">
        <f>IF(A373="","",ROUND(D373*E373/12,0))</f>
        <v/>
      </c>
      <c r="H373" s="93">
        <f>IF(A373="","",F373+G373)</f>
        <v/>
      </c>
      <c r="I373" s="91">
        <f>IF(A373="","",D373-F373)</f>
        <v/>
      </c>
    </row>
    <row r="374" ht="15" customHeight="1" s="30">
      <c r="A374" s="89">
        <f>IF(ROW()-5&lt;='2. Khoản vay'!$C$18,ROW()-5,"")</f>
        <v/>
      </c>
      <c r="B374" s="89">
        <f>IF(A374="","",INT((A374-1)/12)+1)</f>
        <v/>
      </c>
      <c r="C374" s="90">
        <f>IF(A374="","",EDATE('2. Khoản vay'!$C$15,A374))</f>
        <v/>
      </c>
      <c r="D374" s="91">
        <f>IF(A374="","",I373)</f>
        <v/>
      </c>
      <c r="E374" s="92">
        <f>IF(A374="","",IF(A374&lt;='2. Khoản vay'!$C$13,'2. Khoản vay'!$C$12,'2. Khoản vay'!$C$14))</f>
        <v/>
      </c>
      <c r="F374" s="91">
        <f>IF(A374="","",IF(A374='2. Khoản vay'!$C$18,D374,'2. Khoản vay'!$C$19))</f>
        <v/>
      </c>
      <c r="G374" s="91">
        <f>IF(A374="","",ROUND(D374*E374/12,0))</f>
        <v/>
      </c>
      <c r="H374" s="93">
        <f>IF(A374="","",F374+G374)</f>
        <v/>
      </c>
      <c r="I374" s="91">
        <f>IF(A374="","",D374-F374)</f>
        <v/>
      </c>
    </row>
    <row r="375" ht="15" customHeight="1" s="30">
      <c r="A375" s="89">
        <f>IF(ROW()-5&lt;='2. Khoản vay'!$C$18,ROW()-5,"")</f>
        <v/>
      </c>
      <c r="B375" s="89">
        <f>IF(A375="","",INT((A375-1)/12)+1)</f>
        <v/>
      </c>
      <c r="C375" s="90">
        <f>IF(A375="","",EDATE('2. Khoản vay'!$C$15,A375))</f>
        <v/>
      </c>
      <c r="D375" s="91">
        <f>IF(A375="","",I374)</f>
        <v/>
      </c>
      <c r="E375" s="92">
        <f>IF(A375="","",IF(A375&lt;='2. Khoản vay'!$C$13,'2. Khoản vay'!$C$12,'2. Khoản vay'!$C$14))</f>
        <v/>
      </c>
      <c r="F375" s="91">
        <f>IF(A375="","",IF(A375='2. Khoản vay'!$C$18,D375,'2. Khoản vay'!$C$19))</f>
        <v/>
      </c>
      <c r="G375" s="91">
        <f>IF(A375="","",ROUND(D375*E375/12,0))</f>
        <v/>
      </c>
      <c r="H375" s="93">
        <f>IF(A375="","",F375+G375)</f>
        <v/>
      </c>
      <c r="I375" s="91">
        <f>IF(A375="","",D375-F375)</f>
        <v/>
      </c>
    </row>
    <row r="376" ht="15" customHeight="1" s="30">
      <c r="A376" s="89">
        <f>IF(ROW()-5&lt;='2. Khoản vay'!$C$18,ROW()-5,"")</f>
        <v/>
      </c>
      <c r="B376" s="89">
        <f>IF(A376="","",INT((A376-1)/12)+1)</f>
        <v/>
      </c>
      <c r="C376" s="90">
        <f>IF(A376="","",EDATE('2. Khoản vay'!$C$15,A376))</f>
        <v/>
      </c>
      <c r="D376" s="91">
        <f>IF(A376="","",I375)</f>
        <v/>
      </c>
      <c r="E376" s="92">
        <f>IF(A376="","",IF(A376&lt;='2. Khoản vay'!$C$13,'2. Khoản vay'!$C$12,'2. Khoản vay'!$C$14))</f>
        <v/>
      </c>
      <c r="F376" s="91">
        <f>IF(A376="","",IF(A376='2. Khoản vay'!$C$18,D376,'2. Khoản vay'!$C$19))</f>
        <v/>
      </c>
      <c r="G376" s="91">
        <f>IF(A376="","",ROUND(D376*E376/12,0))</f>
        <v/>
      </c>
      <c r="H376" s="93">
        <f>IF(A376="","",F376+G376)</f>
        <v/>
      </c>
      <c r="I376" s="91">
        <f>IF(A376="","",D376-F376)</f>
        <v/>
      </c>
    </row>
    <row r="377" ht="15" customHeight="1" s="30">
      <c r="A377" s="89">
        <f>IF(ROW()-5&lt;='2. Khoản vay'!$C$18,ROW()-5,"")</f>
        <v/>
      </c>
      <c r="B377" s="89">
        <f>IF(A377="","",INT((A377-1)/12)+1)</f>
        <v/>
      </c>
      <c r="C377" s="90">
        <f>IF(A377="","",EDATE('2. Khoản vay'!$C$15,A377))</f>
        <v/>
      </c>
      <c r="D377" s="91">
        <f>IF(A377="","",I376)</f>
        <v/>
      </c>
      <c r="E377" s="92">
        <f>IF(A377="","",IF(A377&lt;='2. Khoản vay'!$C$13,'2. Khoản vay'!$C$12,'2. Khoản vay'!$C$14))</f>
        <v/>
      </c>
      <c r="F377" s="91">
        <f>IF(A377="","",IF(A377='2. Khoản vay'!$C$18,D377,'2. Khoản vay'!$C$19))</f>
        <v/>
      </c>
      <c r="G377" s="91">
        <f>IF(A377="","",ROUND(D377*E377/12,0))</f>
        <v/>
      </c>
      <c r="H377" s="93">
        <f>IF(A377="","",F377+G377)</f>
        <v/>
      </c>
      <c r="I377" s="91">
        <f>IF(A377="","",D377-F377)</f>
        <v/>
      </c>
    </row>
    <row r="378" ht="15" customHeight="1" s="30">
      <c r="A378" s="89">
        <f>IF(ROW()-5&lt;='2. Khoản vay'!$C$18,ROW()-5,"")</f>
        <v/>
      </c>
      <c r="B378" s="89">
        <f>IF(A378="","",INT((A378-1)/12)+1)</f>
        <v/>
      </c>
      <c r="C378" s="90">
        <f>IF(A378="","",EDATE('2. Khoản vay'!$C$15,A378))</f>
        <v/>
      </c>
      <c r="D378" s="91">
        <f>IF(A378="","",I377)</f>
        <v/>
      </c>
      <c r="E378" s="92">
        <f>IF(A378="","",IF(A378&lt;='2. Khoản vay'!$C$13,'2. Khoản vay'!$C$12,'2. Khoản vay'!$C$14))</f>
        <v/>
      </c>
      <c r="F378" s="91">
        <f>IF(A378="","",IF(A378='2. Khoản vay'!$C$18,D378,'2. Khoản vay'!$C$19))</f>
        <v/>
      </c>
      <c r="G378" s="91">
        <f>IF(A378="","",ROUND(D378*E378/12,0))</f>
        <v/>
      </c>
      <c r="H378" s="93">
        <f>IF(A378="","",F378+G378)</f>
        <v/>
      </c>
      <c r="I378" s="91">
        <f>IF(A378="","",D378-F378)</f>
        <v/>
      </c>
    </row>
    <row r="379" ht="15" customHeight="1" s="30">
      <c r="A379" s="89">
        <f>IF(ROW()-5&lt;='2. Khoản vay'!$C$18,ROW()-5,"")</f>
        <v/>
      </c>
      <c r="B379" s="89">
        <f>IF(A379="","",INT((A379-1)/12)+1)</f>
        <v/>
      </c>
      <c r="C379" s="90">
        <f>IF(A379="","",EDATE('2. Khoản vay'!$C$15,A379))</f>
        <v/>
      </c>
      <c r="D379" s="91">
        <f>IF(A379="","",I378)</f>
        <v/>
      </c>
      <c r="E379" s="92">
        <f>IF(A379="","",IF(A379&lt;='2. Khoản vay'!$C$13,'2. Khoản vay'!$C$12,'2. Khoản vay'!$C$14))</f>
        <v/>
      </c>
      <c r="F379" s="91">
        <f>IF(A379="","",IF(A379='2. Khoản vay'!$C$18,D379,'2. Khoản vay'!$C$19))</f>
        <v/>
      </c>
      <c r="G379" s="91">
        <f>IF(A379="","",ROUND(D379*E379/12,0))</f>
        <v/>
      </c>
      <c r="H379" s="93">
        <f>IF(A379="","",F379+G379)</f>
        <v/>
      </c>
      <c r="I379" s="91">
        <f>IF(A379="","",D379-F379)</f>
        <v/>
      </c>
    </row>
    <row r="380" ht="15" customHeight="1" s="30">
      <c r="A380" s="89">
        <f>IF(ROW()-5&lt;='2. Khoản vay'!$C$18,ROW()-5,"")</f>
        <v/>
      </c>
      <c r="B380" s="89">
        <f>IF(A380="","",INT((A380-1)/12)+1)</f>
        <v/>
      </c>
      <c r="C380" s="90">
        <f>IF(A380="","",EDATE('2. Khoản vay'!$C$15,A380))</f>
        <v/>
      </c>
      <c r="D380" s="91">
        <f>IF(A380="","",I379)</f>
        <v/>
      </c>
      <c r="E380" s="92">
        <f>IF(A380="","",IF(A380&lt;='2. Khoản vay'!$C$13,'2. Khoản vay'!$C$12,'2. Khoản vay'!$C$14))</f>
        <v/>
      </c>
      <c r="F380" s="91">
        <f>IF(A380="","",IF(A380='2. Khoản vay'!$C$18,D380,'2. Khoản vay'!$C$19))</f>
        <v/>
      </c>
      <c r="G380" s="91">
        <f>IF(A380="","",ROUND(D380*E380/12,0))</f>
        <v/>
      </c>
      <c r="H380" s="93">
        <f>IF(A380="","",F380+G380)</f>
        <v/>
      </c>
      <c r="I380" s="91">
        <f>IF(A380="","",D380-F380)</f>
        <v/>
      </c>
    </row>
    <row r="381" ht="15" customHeight="1" s="30">
      <c r="A381" s="89">
        <f>IF(ROW()-5&lt;='2. Khoản vay'!$C$18,ROW()-5,"")</f>
        <v/>
      </c>
      <c r="B381" s="89">
        <f>IF(A381="","",INT((A381-1)/12)+1)</f>
        <v/>
      </c>
      <c r="C381" s="90">
        <f>IF(A381="","",EDATE('2. Khoản vay'!$C$15,A381))</f>
        <v/>
      </c>
      <c r="D381" s="91">
        <f>IF(A381="","",I380)</f>
        <v/>
      </c>
      <c r="E381" s="92">
        <f>IF(A381="","",IF(A381&lt;='2. Khoản vay'!$C$13,'2. Khoản vay'!$C$12,'2. Khoản vay'!$C$14))</f>
        <v/>
      </c>
      <c r="F381" s="91">
        <f>IF(A381="","",IF(A381='2. Khoản vay'!$C$18,D381,'2. Khoản vay'!$C$19))</f>
        <v/>
      </c>
      <c r="G381" s="91">
        <f>IF(A381="","",ROUND(D381*E381/12,0))</f>
        <v/>
      </c>
      <c r="H381" s="93">
        <f>IF(A381="","",F381+G381)</f>
        <v/>
      </c>
      <c r="I381" s="91">
        <f>IF(A381="","",D381-F381)</f>
        <v/>
      </c>
    </row>
    <row r="382" ht="15" customHeight="1" s="30">
      <c r="A382" s="89">
        <f>IF(ROW()-5&lt;='2. Khoản vay'!$C$18,ROW()-5,"")</f>
        <v/>
      </c>
      <c r="B382" s="89">
        <f>IF(A382="","",INT((A382-1)/12)+1)</f>
        <v/>
      </c>
      <c r="C382" s="90">
        <f>IF(A382="","",EDATE('2. Khoản vay'!$C$15,A382))</f>
        <v/>
      </c>
      <c r="D382" s="91">
        <f>IF(A382="","",I381)</f>
        <v/>
      </c>
      <c r="E382" s="92">
        <f>IF(A382="","",IF(A382&lt;='2. Khoản vay'!$C$13,'2. Khoản vay'!$C$12,'2. Khoản vay'!$C$14))</f>
        <v/>
      </c>
      <c r="F382" s="91">
        <f>IF(A382="","",IF(A382='2. Khoản vay'!$C$18,D382,'2. Khoản vay'!$C$19))</f>
        <v/>
      </c>
      <c r="G382" s="91">
        <f>IF(A382="","",ROUND(D382*E382/12,0))</f>
        <v/>
      </c>
      <c r="H382" s="93">
        <f>IF(A382="","",F382+G382)</f>
        <v/>
      </c>
      <c r="I382" s="91">
        <f>IF(A382="","",D382-F382)</f>
        <v/>
      </c>
    </row>
    <row r="383" ht="15" customHeight="1" s="30">
      <c r="A383" s="89">
        <f>IF(ROW()-5&lt;='2. Khoản vay'!$C$18,ROW()-5,"")</f>
        <v/>
      </c>
      <c r="B383" s="89">
        <f>IF(A383="","",INT((A383-1)/12)+1)</f>
        <v/>
      </c>
      <c r="C383" s="90">
        <f>IF(A383="","",EDATE('2. Khoản vay'!$C$15,A383))</f>
        <v/>
      </c>
      <c r="D383" s="91">
        <f>IF(A383="","",I382)</f>
        <v/>
      </c>
      <c r="E383" s="92">
        <f>IF(A383="","",IF(A383&lt;='2. Khoản vay'!$C$13,'2. Khoản vay'!$C$12,'2. Khoản vay'!$C$14))</f>
        <v/>
      </c>
      <c r="F383" s="91">
        <f>IF(A383="","",IF(A383='2. Khoản vay'!$C$18,D383,'2. Khoản vay'!$C$19))</f>
        <v/>
      </c>
      <c r="G383" s="91">
        <f>IF(A383="","",ROUND(D383*E383/12,0))</f>
        <v/>
      </c>
      <c r="H383" s="93">
        <f>IF(A383="","",F383+G383)</f>
        <v/>
      </c>
      <c r="I383" s="91">
        <f>IF(A383="","",D383-F383)</f>
        <v/>
      </c>
    </row>
    <row r="384" ht="15" customHeight="1" s="30">
      <c r="A384" s="89">
        <f>IF(ROW()-5&lt;='2. Khoản vay'!$C$18,ROW()-5,"")</f>
        <v/>
      </c>
      <c r="B384" s="89">
        <f>IF(A384="","",INT((A384-1)/12)+1)</f>
        <v/>
      </c>
      <c r="C384" s="90">
        <f>IF(A384="","",EDATE('2. Khoản vay'!$C$15,A384))</f>
        <v/>
      </c>
      <c r="D384" s="91">
        <f>IF(A384="","",I383)</f>
        <v/>
      </c>
      <c r="E384" s="92">
        <f>IF(A384="","",IF(A384&lt;='2. Khoản vay'!$C$13,'2. Khoản vay'!$C$12,'2. Khoản vay'!$C$14))</f>
        <v/>
      </c>
      <c r="F384" s="91">
        <f>IF(A384="","",IF(A384='2. Khoản vay'!$C$18,D384,'2. Khoản vay'!$C$19))</f>
        <v/>
      </c>
      <c r="G384" s="91">
        <f>IF(A384="","",ROUND(D384*E384/12,0))</f>
        <v/>
      </c>
      <c r="H384" s="93">
        <f>IF(A384="","",F384+G384)</f>
        <v/>
      </c>
      <c r="I384" s="91">
        <f>IF(A384="","",D384-F384)</f>
        <v/>
      </c>
    </row>
    <row r="385" ht="15" customHeight="1" s="30">
      <c r="A385" s="89">
        <f>IF(ROW()-5&lt;='2. Khoản vay'!$C$18,ROW()-5,"")</f>
        <v/>
      </c>
      <c r="B385" s="89">
        <f>IF(A385="","",INT((A385-1)/12)+1)</f>
        <v/>
      </c>
      <c r="C385" s="90">
        <f>IF(A385="","",EDATE('2. Khoản vay'!$C$15,A385))</f>
        <v/>
      </c>
      <c r="D385" s="91">
        <f>IF(A385="","",I384)</f>
        <v/>
      </c>
      <c r="E385" s="92">
        <f>IF(A385="","",IF(A385&lt;='2. Khoản vay'!$C$13,'2. Khoản vay'!$C$12,'2. Khoản vay'!$C$14))</f>
        <v/>
      </c>
      <c r="F385" s="91">
        <f>IF(A385="","",IF(A385='2. Khoản vay'!$C$18,D385,'2. Khoản vay'!$C$19))</f>
        <v/>
      </c>
      <c r="G385" s="91">
        <f>IF(A385="","",ROUND(D385*E385/12,0))</f>
        <v/>
      </c>
      <c r="H385" s="93">
        <f>IF(A385="","",F385+G385)</f>
        <v/>
      </c>
      <c r="I385" s="91">
        <f>IF(A385="","",D385-F385)</f>
        <v/>
      </c>
    </row>
    <row r="386" ht="15" customHeight="1" s="30">
      <c r="A386" s="89">
        <f>IF(ROW()-5&lt;='2. Khoản vay'!$C$18,ROW()-5,"")</f>
        <v/>
      </c>
      <c r="B386" s="89">
        <f>IF(A386="","",INT((A386-1)/12)+1)</f>
        <v/>
      </c>
      <c r="C386" s="90">
        <f>IF(A386="","",EDATE('2. Khoản vay'!$C$15,A386))</f>
        <v/>
      </c>
      <c r="D386" s="91">
        <f>IF(A386="","",I385)</f>
        <v/>
      </c>
      <c r="E386" s="92">
        <f>IF(A386="","",IF(A386&lt;='2. Khoản vay'!$C$13,'2. Khoản vay'!$C$12,'2. Khoản vay'!$C$14))</f>
        <v/>
      </c>
      <c r="F386" s="91">
        <f>IF(A386="","",IF(A386='2. Khoản vay'!$C$18,D386,'2. Khoản vay'!$C$19))</f>
        <v/>
      </c>
      <c r="G386" s="91">
        <f>IF(A386="","",ROUND(D386*E386/12,0))</f>
        <v/>
      </c>
      <c r="H386" s="93">
        <f>IF(A386="","",F386+G386)</f>
        <v/>
      </c>
      <c r="I386" s="91">
        <f>IF(A386="","",D386-F386)</f>
        <v/>
      </c>
    </row>
    <row r="387" ht="15" customHeight="1" s="30">
      <c r="A387" s="89">
        <f>IF(ROW()-5&lt;='2. Khoản vay'!$C$18,ROW()-5,"")</f>
        <v/>
      </c>
      <c r="B387" s="89">
        <f>IF(A387="","",INT((A387-1)/12)+1)</f>
        <v/>
      </c>
      <c r="C387" s="90">
        <f>IF(A387="","",EDATE('2. Khoản vay'!$C$15,A387))</f>
        <v/>
      </c>
      <c r="D387" s="91">
        <f>IF(A387="","",I386)</f>
        <v/>
      </c>
      <c r="E387" s="92">
        <f>IF(A387="","",IF(A387&lt;='2. Khoản vay'!$C$13,'2. Khoản vay'!$C$12,'2. Khoản vay'!$C$14))</f>
        <v/>
      </c>
      <c r="F387" s="91">
        <f>IF(A387="","",IF(A387='2. Khoản vay'!$C$18,D387,'2. Khoản vay'!$C$19))</f>
        <v/>
      </c>
      <c r="G387" s="91">
        <f>IF(A387="","",ROUND(D387*E387/12,0))</f>
        <v/>
      </c>
      <c r="H387" s="93">
        <f>IF(A387="","",F387+G387)</f>
        <v/>
      </c>
      <c r="I387" s="91">
        <f>IF(A387="","",D387-F387)</f>
        <v/>
      </c>
    </row>
    <row r="388" ht="15" customHeight="1" s="30">
      <c r="A388" s="89">
        <f>IF(ROW()-5&lt;='2. Khoản vay'!$C$18,ROW()-5,"")</f>
        <v/>
      </c>
      <c r="B388" s="89">
        <f>IF(A388="","",INT((A388-1)/12)+1)</f>
        <v/>
      </c>
      <c r="C388" s="90">
        <f>IF(A388="","",EDATE('2. Khoản vay'!$C$15,A388))</f>
        <v/>
      </c>
      <c r="D388" s="91">
        <f>IF(A388="","",I387)</f>
        <v/>
      </c>
      <c r="E388" s="92">
        <f>IF(A388="","",IF(A388&lt;='2. Khoản vay'!$C$13,'2. Khoản vay'!$C$12,'2. Khoản vay'!$C$14))</f>
        <v/>
      </c>
      <c r="F388" s="91">
        <f>IF(A388="","",IF(A388='2. Khoản vay'!$C$18,D388,'2. Khoản vay'!$C$19))</f>
        <v/>
      </c>
      <c r="G388" s="91">
        <f>IF(A388="","",ROUND(D388*E388/12,0))</f>
        <v/>
      </c>
      <c r="H388" s="93">
        <f>IF(A388="","",F388+G388)</f>
        <v/>
      </c>
      <c r="I388" s="91">
        <f>IF(A388="","",D388-F388)</f>
        <v/>
      </c>
    </row>
    <row r="389" ht="15" customHeight="1" s="30">
      <c r="A389" s="89">
        <f>IF(ROW()-5&lt;='2. Khoản vay'!$C$18,ROW()-5,"")</f>
        <v/>
      </c>
      <c r="B389" s="89">
        <f>IF(A389="","",INT((A389-1)/12)+1)</f>
        <v/>
      </c>
      <c r="C389" s="90">
        <f>IF(A389="","",EDATE('2. Khoản vay'!$C$15,A389))</f>
        <v/>
      </c>
      <c r="D389" s="91">
        <f>IF(A389="","",I388)</f>
        <v/>
      </c>
      <c r="E389" s="92">
        <f>IF(A389="","",IF(A389&lt;='2. Khoản vay'!$C$13,'2. Khoản vay'!$C$12,'2. Khoản vay'!$C$14))</f>
        <v/>
      </c>
      <c r="F389" s="91">
        <f>IF(A389="","",IF(A389='2. Khoản vay'!$C$18,D389,'2. Khoản vay'!$C$19))</f>
        <v/>
      </c>
      <c r="G389" s="91">
        <f>IF(A389="","",ROUND(D389*E389/12,0))</f>
        <v/>
      </c>
      <c r="H389" s="93">
        <f>IF(A389="","",F389+G389)</f>
        <v/>
      </c>
      <c r="I389" s="91">
        <f>IF(A389="","",D389-F389)</f>
        <v/>
      </c>
    </row>
    <row r="390" ht="15" customHeight="1" s="30">
      <c r="A390" s="89">
        <f>IF(ROW()-5&lt;='2. Khoản vay'!$C$18,ROW()-5,"")</f>
        <v/>
      </c>
      <c r="B390" s="89">
        <f>IF(A390="","",INT((A390-1)/12)+1)</f>
        <v/>
      </c>
      <c r="C390" s="90">
        <f>IF(A390="","",EDATE('2. Khoản vay'!$C$15,A390))</f>
        <v/>
      </c>
      <c r="D390" s="91">
        <f>IF(A390="","",I389)</f>
        <v/>
      </c>
      <c r="E390" s="92">
        <f>IF(A390="","",IF(A390&lt;='2. Khoản vay'!$C$13,'2. Khoản vay'!$C$12,'2. Khoản vay'!$C$14))</f>
        <v/>
      </c>
      <c r="F390" s="91">
        <f>IF(A390="","",IF(A390='2. Khoản vay'!$C$18,D390,'2. Khoản vay'!$C$19))</f>
        <v/>
      </c>
      <c r="G390" s="91">
        <f>IF(A390="","",ROUND(D390*E390/12,0))</f>
        <v/>
      </c>
      <c r="H390" s="93">
        <f>IF(A390="","",F390+G390)</f>
        <v/>
      </c>
      <c r="I390" s="91">
        <f>IF(A390="","",D390-F390)</f>
        <v/>
      </c>
    </row>
    <row r="391" ht="15" customHeight="1" s="30">
      <c r="A391" s="89">
        <f>IF(ROW()-5&lt;='2. Khoản vay'!$C$18,ROW()-5,"")</f>
        <v/>
      </c>
      <c r="B391" s="89">
        <f>IF(A391="","",INT((A391-1)/12)+1)</f>
        <v/>
      </c>
      <c r="C391" s="90">
        <f>IF(A391="","",EDATE('2. Khoản vay'!$C$15,A391))</f>
        <v/>
      </c>
      <c r="D391" s="91">
        <f>IF(A391="","",I390)</f>
        <v/>
      </c>
      <c r="E391" s="92">
        <f>IF(A391="","",IF(A391&lt;='2. Khoản vay'!$C$13,'2. Khoản vay'!$C$12,'2. Khoản vay'!$C$14))</f>
        <v/>
      </c>
      <c r="F391" s="91">
        <f>IF(A391="","",IF(A391='2. Khoản vay'!$C$18,D391,'2. Khoản vay'!$C$19))</f>
        <v/>
      </c>
      <c r="G391" s="91">
        <f>IF(A391="","",ROUND(D391*E391/12,0))</f>
        <v/>
      </c>
      <c r="H391" s="93">
        <f>IF(A391="","",F391+G391)</f>
        <v/>
      </c>
      <c r="I391" s="91">
        <f>IF(A391="","",D391-F391)</f>
        <v/>
      </c>
    </row>
    <row r="392" ht="15" customHeight="1" s="30">
      <c r="A392" s="89">
        <f>IF(ROW()-5&lt;='2. Khoản vay'!$C$18,ROW()-5,"")</f>
        <v/>
      </c>
      <c r="B392" s="89">
        <f>IF(A392="","",INT((A392-1)/12)+1)</f>
        <v/>
      </c>
      <c r="C392" s="90">
        <f>IF(A392="","",EDATE('2. Khoản vay'!$C$15,A392))</f>
        <v/>
      </c>
      <c r="D392" s="91">
        <f>IF(A392="","",I391)</f>
        <v/>
      </c>
      <c r="E392" s="92">
        <f>IF(A392="","",IF(A392&lt;='2. Khoản vay'!$C$13,'2. Khoản vay'!$C$12,'2. Khoản vay'!$C$14))</f>
        <v/>
      </c>
      <c r="F392" s="91">
        <f>IF(A392="","",IF(A392='2. Khoản vay'!$C$18,D392,'2. Khoản vay'!$C$19))</f>
        <v/>
      </c>
      <c r="G392" s="91">
        <f>IF(A392="","",ROUND(D392*E392/12,0))</f>
        <v/>
      </c>
      <c r="H392" s="93">
        <f>IF(A392="","",F392+G392)</f>
        <v/>
      </c>
      <c r="I392" s="91">
        <f>IF(A392="","",D392-F392)</f>
        <v/>
      </c>
    </row>
    <row r="393" ht="15" customHeight="1" s="30">
      <c r="A393" s="89">
        <f>IF(ROW()-5&lt;='2. Khoản vay'!$C$18,ROW()-5,"")</f>
        <v/>
      </c>
      <c r="B393" s="89">
        <f>IF(A393="","",INT((A393-1)/12)+1)</f>
        <v/>
      </c>
      <c r="C393" s="90">
        <f>IF(A393="","",EDATE('2. Khoản vay'!$C$15,A393))</f>
        <v/>
      </c>
      <c r="D393" s="91">
        <f>IF(A393="","",I392)</f>
        <v/>
      </c>
      <c r="E393" s="92">
        <f>IF(A393="","",IF(A393&lt;='2. Khoản vay'!$C$13,'2. Khoản vay'!$C$12,'2. Khoản vay'!$C$14))</f>
        <v/>
      </c>
      <c r="F393" s="91">
        <f>IF(A393="","",IF(A393='2. Khoản vay'!$C$18,D393,'2. Khoản vay'!$C$19))</f>
        <v/>
      </c>
      <c r="G393" s="91">
        <f>IF(A393="","",ROUND(D393*E393/12,0))</f>
        <v/>
      </c>
      <c r="H393" s="93">
        <f>IF(A393="","",F393+G393)</f>
        <v/>
      </c>
      <c r="I393" s="91">
        <f>IF(A393="","",D393-F393)</f>
        <v/>
      </c>
    </row>
    <row r="394" ht="15" customHeight="1" s="30">
      <c r="A394" s="89">
        <f>IF(ROW()-5&lt;='2. Khoản vay'!$C$18,ROW()-5,"")</f>
        <v/>
      </c>
      <c r="B394" s="89">
        <f>IF(A394="","",INT((A394-1)/12)+1)</f>
        <v/>
      </c>
      <c r="C394" s="90">
        <f>IF(A394="","",EDATE('2. Khoản vay'!$C$15,A394))</f>
        <v/>
      </c>
      <c r="D394" s="91">
        <f>IF(A394="","",I393)</f>
        <v/>
      </c>
      <c r="E394" s="92">
        <f>IF(A394="","",IF(A394&lt;='2. Khoản vay'!$C$13,'2. Khoản vay'!$C$12,'2. Khoản vay'!$C$14))</f>
        <v/>
      </c>
      <c r="F394" s="91">
        <f>IF(A394="","",IF(A394='2. Khoản vay'!$C$18,D394,'2. Khoản vay'!$C$19))</f>
        <v/>
      </c>
      <c r="G394" s="91">
        <f>IF(A394="","",ROUND(D394*E394/12,0))</f>
        <v/>
      </c>
      <c r="H394" s="93">
        <f>IF(A394="","",F394+G394)</f>
        <v/>
      </c>
      <c r="I394" s="91">
        <f>IF(A394="","",D394-F394)</f>
        <v/>
      </c>
    </row>
    <row r="395" ht="15" customHeight="1" s="30">
      <c r="A395" s="89">
        <f>IF(ROW()-5&lt;='2. Khoản vay'!$C$18,ROW()-5,"")</f>
        <v/>
      </c>
      <c r="B395" s="89">
        <f>IF(A395="","",INT((A395-1)/12)+1)</f>
        <v/>
      </c>
      <c r="C395" s="90">
        <f>IF(A395="","",EDATE('2. Khoản vay'!$C$15,A395))</f>
        <v/>
      </c>
      <c r="D395" s="91">
        <f>IF(A395="","",I394)</f>
        <v/>
      </c>
      <c r="E395" s="92">
        <f>IF(A395="","",IF(A395&lt;='2. Khoản vay'!$C$13,'2. Khoản vay'!$C$12,'2. Khoản vay'!$C$14))</f>
        <v/>
      </c>
      <c r="F395" s="91">
        <f>IF(A395="","",IF(A395='2. Khoản vay'!$C$18,D395,'2. Khoản vay'!$C$19))</f>
        <v/>
      </c>
      <c r="G395" s="91">
        <f>IF(A395="","",ROUND(D395*E395/12,0))</f>
        <v/>
      </c>
      <c r="H395" s="93">
        <f>IF(A395="","",F395+G395)</f>
        <v/>
      </c>
      <c r="I395" s="91">
        <f>IF(A395="","",D395-F395)</f>
        <v/>
      </c>
    </row>
    <row r="396" ht="15" customHeight="1" s="30">
      <c r="A396" s="89">
        <f>IF(ROW()-5&lt;='2. Khoản vay'!$C$18,ROW()-5,"")</f>
        <v/>
      </c>
      <c r="B396" s="89">
        <f>IF(A396="","",INT((A396-1)/12)+1)</f>
        <v/>
      </c>
      <c r="C396" s="90">
        <f>IF(A396="","",EDATE('2. Khoản vay'!$C$15,A396))</f>
        <v/>
      </c>
      <c r="D396" s="91">
        <f>IF(A396="","",I395)</f>
        <v/>
      </c>
      <c r="E396" s="92">
        <f>IF(A396="","",IF(A396&lt;='2. Khoản vay'!$C$13,'2. Khoản vay'!$C$12,'2. Khoản vay'!$C$14))</f>
        <v/>
      </c>
      <c r="F396" s="91">
        <f>IF(A396="","",IF(A396='2. Khoản vay'!$C$18,D396,'2. Khoản vay'!$C$19))</f>
        <v/>
      </c>
      <c r="G396" s="91">
        <f>IF(A396="","",ROUND(D396*E396/12,0))</f>
        <v/>
      </c>
      <c r="H396" s="93">
        <f>IF(A396="","",F396+G396)</f>
        <v/>
      </c>
      <c r="I396" s="91">
        <f>IF(A396="","",D396-F396)</f>
        <v/>
      </c>
    </row>
    <row r="397" ht="15" customHeight="1" s="30">
      <c r="A397" s="89">
        <f>IF(ROW()-5&lt;='2. Khoản vay'!$C$18,ROW()-5,"")</f>
        <v/>
      </c>
      <c r="B397" s="89">
        <f>IF(A397="","",INT((A397-1)/12)+1)</f>
        <v/>
      </c>
      <c r="C397" s="90">
        <f>IF(A397="","",EDATE('2. Khoản vay'!$C$15,A397))</f>
        <v/>
      </c>
      <c r="D397" s="91">
        <f>IF(A397="","",I396)</f>
        <v/>
      </c>
      <c r="E397" s="92">
        <f>IF(A397="","",IF(A397&lt;='2. Khoản vay'!$C$13,'2. Khoản vay'!$C$12,'2. Khoản vay'!$C$14))</f>
        <v/>
      </c>
      <c r="F397" s="91">
        <f>IF(A397="","",IF(A397='2. Khoản vay'!$C$18,D397,'2. Khoản vay'!$C$19))</f>
        <v/>
      </c>
      <c r="G397" s="91">
        <f>IF(A397="","",ROUND(D397*E397/12,0))</f>
        <v/>
      </c>
      <c r="H397" s="93">
        <f>IF(A397="","",F397+G397)</f>
        <v/>
      </c>
      <c r="I397" s="91">
        <f>IF(A397="","",D397-F397)</f>
        <v/>
      </c>
    </row>
    <row r="398" ht="15" customHeight="1" s="30">
      <c r="A398" s="89">
        <f>IF(ROW()-5&lt;='2. Khoản vay'!$C$18,ROW()-5,"")</f>
        <v/>
      </c>
      <c r="B398" s="89">
        <f>IF(A398="","",INT((A398-1)/12)+1)</f>
        <v/>
      </c>
      <c r="C398" s="90">
        <f>IF(A398="","",EDATE('2. Khoản vay'!$C$15,A398))</f>
        <v/>
      </c>
      <c r="D398" s="91">
        <f>IF(A398="","",I397)</f>
        <v/>
      </c>
      <c r="E398" s="92">
        <f>IF(A398="","",IF(A398&lt;='2. Khoản vay'!$C$13,'2. Khoản vay'!$C$12,'2. Khoản vay'!$C$14))</f>
        <v/>
      </c>
      <c r="F398" s="91">
        <f>IF(A398="","",IF(A398='2. Khoản vay'!$C$18,D398,'2. Khoản vay'!$C$19))</f>
        <v/>
      </c>
      <c r="G398" s="91">
        <f>IF(A398="","",ROUND(D398*E398/12,0))</f>
        <v/>
      </c>
      <c r="H398" s="93">
        <f>IF(A398="","",F398+G398)</f>
        <v/>
      </c>
      <c r="I398" s="91">
        <f>IF(A398="","",D398-F398)</f>
        <v/>
      </c>
    </row>
    <row r="399" ht="15" customHeight="1" s="30">
      <c r="A399" s="89">
        <f>IF(ROW()-5&lt;='2. Khoản vay'!$C$18,ROW()-5,"")</f>
        <v/>
      </c>
      <c r="B399" s="89">
        <f>IF(A399="","",INT((A399-1)/12)+1)</f>
        <v/>
      </c>
      <c r="C399" s="90">
        <f>IF(A399="","",EDATE('2. Khoản vay'!$C$15,A399))</f>
        <v/>
      </c>
      <c r="D399" s="91">
        <f>IF(A399="","",I398)</f>
        <v/>
      </c>
      <c r="E399" s="92">
        <f>IF(A399="","",IF(A399&lt;='2. Khoản vay'!$C$13,'2. Khoản vay'!$C$12,'2. Khoản vay'!$C$14))</f>
        <v/>
      </c>
      <c r="F399" s="91">
        <f>IF(A399="","",IF(A399='2. Khoản vay'!$C$18,D399,'2. Khoản vay'!$C$19))</f>
        <v/>
      </c>
      <c r="G399" s="91">
        <f>IF(A399="","",ROUND(D399*E399/12,0))</f>
        <v/>
      </c>
      <c r="H399" s="93">
        <f>IF(A399="","",F399+G399)</f>
        <v/>
      </c>
      <c r="I399" s="91">
        <f>IF(A399="","",D399-F399)</f>
        <v/>
      </c>
    </row>
    <row r="400" ht="15" customHeight="1" s="30">
      <c r="A400" s="89">
        <f>IF(ROW()-5&lt;='2. Khoản vay'!$C$18,ROW()-5,"")</f>
        <v/>
      </c>
      <c r="B400" s="89">
        <f>IF(A400="","",INT((A400-1)/12)+1)</f>
        <v/>
      </c>
      <c r="C400" s="90">
        <f>IF(A400="","",EDATE('2. Khoản vay'!$C$15,A400))</f>
        <v/>
      </c>
      <c r="D400" s="91">
        <f>IF(A400="","",I399)</f>
        <v/>
      </c>
      <c r="E400" s="92">
        <f>IF(A400="","",IF(A400&lt;='2. Khoản vay'!$C$13,'2. Khoản vay'!$C$12,'2. Khoản vay'!$C$14))</f>
        <v/>
      </c>
      <c r="F400" s="91">
        <f>IF(A400="","",IF(A400='2. Khoản vay'!$C$18,D400,'2. Khoản vay'!$C$19))</f>
        <v/>
      </c>
      <c r="G400" s="91">
        <f>IF(A400="","",ROUND(D400*E400/12,0))</f>
        <v/>
      </c>
      <c r="H400" s="93">
        <f>IF(A400="","",F400+G400)</f>
        <v/>
      </c>
      <c r="I400" s="91">
        <f>IF(A400="","",D400-F400)</f>
        <v/>
      </c>
    </row>
    <row r="401" ht="15" customHeight="1" s="30">
      <c r="A401" s="89">
        <f>IF(ROW()-5&lt;='2. Khoản vay'!$C$18,ROW()-5,"")</f>
        <v/>
      </c>
      <c r="B401" s="89">
        <f>IF(A401="","",INT((A401-1)/12)+1)</f>
        <v/>
      </c>
      <c r="C401" s="90">
        <f>IF(A401="","",EDATE('2. Khoản vay'!$C$15,A401))</f>
        <v/>
      </c>
      <c r="D401" s="91">
        <f>IF(A401="","",I400)</f>
        <v/>
      </c>
      <c r="E401" s="92">
        <f>IF(A401="","",IF(A401&lt;='2. Khoản vay'!$C$13,'2. Khoản vay'!$C$12,'2. Khoản vay'!$C$14))</f>
        <v/>
      </c>
      <c r="F401" s="91">
        <f>IF(A401="","",IF(A401='2. Khoản vay'!$C$18,D401,'2. Khoản vay'!$C$19))</f>
        <v/>
      </c>
      <c r="G401" s="91">
        <f>IF(A401="","",ROUND(D401*E401/12,0))</f>
        <v/>
      </c>
      <c r="H401" s="93">
        <f>IF(A401="","",F401+G401)</f>
        <v/>
      </c>
      <c r="I401" s="91">
        <f>IF(A401="","",D401-F401)</f>
        <v/>
      </c>
    </row>
    <row r="402" ht="15" customHeight="1" s="30">
      <c r="A402" s="89">
        <f>IF(ROW()-5&lt;='2. Khoản vay'!$C$18,ROW()-5,"")</f>
        <v/>
      </c>
      <c r="B402" s="89">
        <f>IF(A402="","",INT((A402-1)/12)+1)</f>
        <v/>
      </c>
      <c r="C402" s="90">
        <f>IF(A402="","",EDATE('2. Khoản vay'!$C$15,A402))</f>
        <v/>
      </c>
      <c r="D402" s="91">
        <f>IF(A402="","",I401)</f>
        <v/>
      </c>
      <c r="E402" s="92">
        <f>IF(A402="","",IF(A402&lt;='2. Khoản vay'!$C$13,'2. Khoản vay'!$C$12,'2. Khoản vay'!$C$14))</f>
        <v/>
      </c>
      <c r="F402" s="91">
        <f>IF(A402="","",IF(A402='2. Khoản vay'!$C$18,D402,'2. Khoản vay'!$C$19))</f>
        <v/>
      </c>
      <c r="G402" s="91">
        <f>IF(A402="","",ROUND(D402*E402/12,0))</f>
        <v/>
      </c>
      <c r="H402" s="93">
        <f>IF(A402="","",F402+G402)</f>
        <v/>
      </c>
      <c r="I402" s="91">
        <f>IF(A402="","",D402-F402)</f>
        <v/>
      </c>
    </row>
    <row r="403" ht="15" customHeight="1" s="30">
      <c r="A403" s="89">
        <f>IF(ROW()-5&lt;='2. Khoản vay'!$C$18,ROW()-5,"")</f>
        <v/>
      </c>
      <c r="B403" s="89">
        <f>IF(A403="","",INT((A403-1)/12)+1)</f>
        <v/>
      </c>
      <c r="C403" s="90">
        <f>IF(A403="","",EDATE('2. Khoản vay'!$C$15,A403))</f>
        <v/>
      </c>
      <c r="D403" s="91">
        <f>IF(A403="","",I402)</f>
        <v/>
      </c>
      <c r="E403" s="92">
        <f>IF(A403="","",IF(A403&lt;='2. Khoản vay'!$C$13,'2. Khoản vay'!$C$12,'2. Khoản vay'!$C$14))</f>
        <v/>
      </c>
      <c r="F403" s="91">
        <f>IF(A403="","",IF(A403='2. Khoản vay'!$C$18,D403,'2. Khoản vay'!$C$19))</f>
        <v/>
      </c>
      <c r="G403" s="91">
        <f>IF(A403="","",ROUND(D403*E403/12,0))</f>
        <v/>
      </c>
      <c r="H403" s="93">
        <f>IF(A403="","",F403+G403)</f>
        <v/>
      </c>
      <c r="I403" s="91">
        <f>IF(A403="","",D403-F403)</f>
        <v/>
      </c>
    </row>
    <row r="404" ht="15" customHeight="1" s="30">
      <c r="A404" s="89">
        <f>IF(ROW()-5&lt;='2. Khoản vay'!$C$18,ROW()-5,"")</f>
        <v/>
      </c>
      <c r="B404" s="89">
        <f>IF(A404="","",INT((A404-1)/12)+1)</f>
        <v/>
      </c>
      <c r="C404" s="90">
        <f>IF(A404="","",EDATE('2. Khoản vay'!$C$15,A404))</f>
        <v/>
      </c>
      <c r="D404" s="91">
        <f>IF(A404="","",I403)</f>
        <v/>
      </c>
      <c r="E404" s="92">
        <f>IF(A404="","",IF(A404&lt;='2. Khoản vay'!$C$13,'2. Khoản vay'!$C$12,'2. Khoản vay'!$C$14))</f>
        <v/>
      </c>
      <c r="F404" s="91">
        <f>IF(A404="","",IF(A404='2. Khoản vay'!$C$18,D404,'2. Khoản vay'!$C$19))</f>
        <v/>
      </c>
      <c r="G404" s="91">
        <f>IF(A404="","",ROUND(D404*E404/12,0))</f>
        <v/>
      </c>
      <c r="H404" s="93">
        <f>IF(A404="","",F404+G404)</f>
        <v/>
      </c>
      <c r="I404" s="91">
        <f>IF(A404="","",D404-F404)</f>
        <v/>
      </c>
    </row>
    <row r="405" ht="15" customHeight="1" s="30">
      <c r="A405" s="89">
        <f>IF(ROW()-5&lt;='2. Khoản vay'!$C$18,ROW()-5,"")</f>
        <v/>
      </c>
      <c r="B405" s="89">
        <f>IF(A405="","",INT((A405-1)/12)+1)</f>
        <v/>
      </c>
      <c r="C405" s="90">
        <f>IF(A405="","",EDATE('2. Khoản vay'!$C$15,A405))</f>
        <v/>
      </c>
      <c r="D405" s="91">
        <f>IF(A405="","",I404)</f>
        <v/>
      </c>
      <c r="E405" s="92">
        <f>IF(A405="","",IF(A405&lt;='2. Khoản vay'!$C$13,'2. Khoản vay'!$C$12,'2. Khoản vay'!$C$14))</f>
        <v/>
      </c>
      <c r="F405" s="91">
        <f>IF(A405="","",IF(A405='2. Khoản vay'!$C$18,D405,'2. Khoản vay'!$C$19))</f>
        <v/>
      </c>
      <c r="G405" s="91">
        <f>IF(A405="","",ROUND(D405*E405/12,0))</f>
        <v/>
      </c>
      <c r="H405" s="93">
        <f>IF(A405="","",F405+G405)</f>
        <v/>
      </c>
      <c r="I405" s="91">
        <f>IF(A405="","",D405-F405)</f>
        <v/>
      </c>
    </row>
    <row r="406" ht="15" customHeight="1" s="30">
      <c r="A406" s="89">
        <f>IF(ROW()-5&lt;='2. Khoản vay'!$C$18,ROW()-5,"")</f>
        <v/>
      </c>
      <c r="B406" s="89">
        <f>IF(A406="","",INT((A406-1)/12)+1)</f>
        <v/>
      </c>
      <c r="C406" s="90">
        <f>IF(A406="","",EDATE('2. Khoản vay'!$C$15,A406))</f>
        <v/>
      </c>
      <c r="D406" s="91">
        <f>IF(A406="","",I405)</f>
        <v/>
      </c>
      <c r="E406" s="92">
        <f>IF(A406="","",IF(A406&lt;='2. Khoản vay'!$C$13,'2. Khoản vay'!$C$12,'2. Khoản vay'!$C$14))</f>
        <v/>
      </c>
      <c r="F406" s="91">
        <f>IF(A406="","",IF(A406='2. Khoản vay'!$C$18,D406,'2. Khoản vay'!$C$19))</f>
        <v/>
      </c>
      <c r="G406" s="91">
        <f>IF(A406="","",ROUND(D406*E406/12,0))</f>
        <v/>
      </c>
      <c r="H406" s="93">
        <f>IF(A406="","",F406+G406)</f>
        <v/>
      </c>
      <c r="I406" s="91">
        <f>IF(A406="","",D406-F406)</f>
        <v/>
      </c>
    </row>
    <row r="407" ht="15" customHeight="1" s="30">
      <c r="A407" s="89">
        <f>IF(ROW()-5&lt;='2. Khoản vay'!$C$18,ROW()-5,"")</f>
        <v/>
      </c>
      <c r="B407" s="89">
        <f>IF(A407="","",INT((A407-1)/12)+1)</f>
        <v/>
      </c>
      <c r="C407" s="90">
        <f>IF(A407="","",EDATE('2. Khoản vay'!$C$15,A407))</f>
        <v/>
      </c>
      <c r="D407" s="91">
        <f>IF(A407="","",I406)</f>
        <v/>
      </c>
      <c r="E407" s="92">
        <f>IF(A407="","",IF(A407&lt;='2. Khoản vay'!$C$13,'2. Khoản vay'!$C$12,'2. Khoản vay'!$C$14))</f>
        <v/>
      </c>
      <c r="F407" s="91">
        <f>IF(A407="","",IF(A407='2. Khoản vay'!$C$18,D407,'2. Khoản vay'!$C$19))</f>
        <v/>
      </c>
      <c r="G407" s="91">
        <f>IF(A407="","",ROUND(D407*E407/12,0))</f>
        <v/>
      </c>
      <c r="H407" s="93">
        <f>IF(A407="","",F407+G407)</f>
        <v/>
      </c>
      <c r="I407" s="91">
        <f>IF(A407="","",D407-F407)</f>
        <v/>
      </c>
    </row>
    <row r="408" ht="15" customHeight="1" s="30">
      <c r="A408" s="89">
        <f>IF(ROW()-5&lt;='2. Khoản vay'!$C$18,ROW()-5,"")</f>
        <v/>
      </c>
      <c r="B408" s="89">
        <f>IF(A408="","",INT((A408-1)/12)+1)</f>
        <v/>
      </c>
      <c r="C408" s="90">
        <f>IF(A408="","",EDATE('2. Khoản vay'!$C$15,A408))</f>
        <v/>
      </c>
      <c r="D408" s="91">
        <f>IF(A408="","",I407)</f>
        <v/>
      </c>
      <c r="E408" s="92">
        <f>IF(A408="","",IF(A408&lt;='2. Khoản vay'!$C$13,'2. Khoản vay'!$C$12,'2. Khoản vay'!$C$14))</f>
        <v/>
      </c>
      <c r="F408" s="91">
        <f>IF(A408="","",IF(A408='2. Khoản vay'!$C$18,D408,'2. Khoản vay'!$C$19))</f>
        <v/>
      </c>
      <c r="G408" s="91">
        <f>IF(A408="","",ROUND(D408*E408/12,0))</f>
        <v/>
      </c>
      <c r="H408" s="93">
        <f>IF(A408="","",F408+G408)</f>
        <v/>
      </c>
      <c r="I408" s="91">
        <f>IF(A408="","",D408-F408)</f>
        <v/>
      </c>
    </row>
    <row r="409" ht="15" customHeight="1" s="30">
      <c r="A409" s="89">
        <f>IF(ROW()-5&lt;='2. Khoản vay'!$C$18,ROW()-5,"")</f>
        <v/>
      </c>
      <c r="B409" s="89">
        <f>IF(A409="","",INT((A409-1)/12)+1)</f>
        <v/>
      </c>
      <c r="C409" s="90">
        <f>IF(A409="","",EDATE('2. Khoản vay'!$C$15,A409))</f>
        <v/>
      </c>
      <c r="D409" s="91">
        <f>IF(A409="","",I408)</f>
        <v/>
      </c>
      <c r="E409" s="92">
        <f>IF(A409="","",IF(A409&lt;='2. Khoản vay'!$C$13,'2. Khoản vay'!$C$12,'2. Khoản vay'!$C$14))</f>
        <v/>
      </c>
      <c r="F409" s="91">
        <f>IF(A409="","",IF(A409='2. Khoản vay'!$C$18,D409,'2. Khoản vay'!$C$19))</f>
        <v/>
      </c>
      <c r="G409" s="91">
        <f>IF(A409="","",ROUND(D409*E409/12,0))</f>
        <v/>
      </c>
      <c r="H409" s="93">
        <f>IF(A409="","",F409+G409)</f>
        <v/>
      </c>
      <c r="I409" s="91">
        <f>IF(A409="","",D409-F409)</f>
        <v/>
      </c>
    </row>
    <row r="410" ht="15" customHeight="1" s="30">
      <c r="A410" s="89">
        <f>IF(ROW()-5&lt;='2. Khoản vay'!$C$18,ROW()-5,"")</f>
        <v/>
      </c>
      <c r="B410" s="89">
        <f>IF(A410="","",INT((A410-1)/12)+1)</f>
        <v/>
      </c>
      <c r="C410" s="90">
        <f>IF(A410="","",EDATE('2. Khoản vay'!$C$15,A410))</f>
        <v/>
      </c>
      <c r="D410" s="91">
        <f>IF(A410="","",I409)</f>
        <v/>
      </c>
      <c r="E410" s="92">
        <f>IF(A410="","",IF(A410&lt;='2. Khoản vay'!$C$13,'2. Khoản vay'!$C$12,'2. Khoản vay'!$C$14))</f>
        <v/>
      </c>
      <c r="F410" s="91">
        <f>IF(A410="","",IF(A410='2. Khoản vay'!$C$18,D410,'2. Khoản vay'!$C$19))</f>
        <v/>
      </c>
      <c r="G410" s="91">
        <f>IF(A410="","",ROUND(D410*E410/12,0))</f>
        <v/>
      </c>
      <c r="H410" s="93">
        <f>IF(A410="","",F410+G410)</f>
        <v/>
      </c>
      <c r="I410" s="91">
        <f>IF(A410="","",D410-F410)</f>
        <v/>
      </c>
    </row>
    <row r="411" ht="15" customHeight="1" s="30">
      <c r="A411" s="89">
        <f>IF(ROW()-5&lt;='2. Khoản vay'!$C$18,ROW()-5,"")</f>
        <v/>
      </c>
      <c r="B411" s="89">
        <f>IF(A411="","",INT((A411-1)/12)+1)</f>
        <v/>
      </c>
      <c r="C411" s="90">
        <f>IF(A411="","",EDATE('2. Khoản vay'!$C$15,A411))</f>
        <v/>
      </c>
      <c r="D411" s="91">
        <f>IF(A411="","",I410)</f>
        <v/>
      </c>
      <c r="E411" s="92">
        <f>IF(A411="","",IF(A411&lt;='2. Khoản vay'!$C$13,'2. Khoản vay'!$C$12,'2. Khoản vay'!$C$14))</f>
        <v/>
      </c>
      <c r="F411" s="91">
        <f>IF(A411="","",IF(A411='2. Khoản vay'!$C$18,D411,'2. Khoản vay'!$C$19))</f>
        <v/>
      </c>
      <c r="G411" s="91">
        <f>IF(A411="","",ROUND(D411*E411/12,0))</f>
        <v/>
      </c>
      <c r="H411" s="93">
        <f>IF(A411="","",F411+G411)</f>
        <v/>
      </c>
      <c r="I411" s="91">
        <f>IF(A411="","",D411-F411)</f>
        <v/>
      </c>
    </row>
    <row r="412" ht="15" customHeight="1" s="30">
      <c r="A412" s="89">
        <f>IF(ROW()-5&lt;='2. Khoản vay'!$C$18,ROW()-5,"")</f>
        <v/>
      </c>
      <c r="B412" s="89">
        <f>IF(A412="","",INT((A412-1)/12)+1)</f>
        <v/>
      </c>
      <c r="C412" s="90">
        <f>IF(A412="","",EDATE('2. Khoản vay'!$C$15,A412))</f>
        <v/>
      </c>
      <c r="D412" s="91">
        <f>IF(A412="","",I411)</f>
        <v/>
      </c>
      <c r="E412" s="92">
        <f>IF(A412="","",IF(A412&lt;='2. Khoản vay'!$C$13,'2. Khoản vay'!$C$12,'2. Khoản vay'!$C$14))</f>
        <v/>
      </c>
      <c r="F412" s="91">
        <f>IF(A412="","",IF(A412='2. Khoản vay'!$C$18,D412,'2. Khoản vay'!$C$19))</f>
        <v/>
      </c>
      <c r="G412" s="91">
        <f>IF(A412="","",ROUND(D412*E412/12,0))</f>
        <v/>
      </c>
      <c r="H412" s="93">
        <f>IF(A412="","",F412+G412)</f>
        <v/>
      </c>
      <c r="I412" s="91">
        <f>IF(A412="","",D412-F412)</f>
        <v/>
      </c>
    </row>
    <row r="413" ht="15" customHeight="1" s="30">
      <c r="A413" s="89">
        <f>IF(ROW()-5&lt;='2. Khoản vay'!$C$18,ROW()-5,"")</f>
        <v/>
      </c>
      <c r="B413" s="89">
        <f>IF(A413="","",INT((A413-1)/12)+1)</f>
        <v/>
      </c>
      <c r="C413" s="90">
        <f>IF(A413="","",EDATE('2. Khoản vay'!$C$15,A413))</f>
        <v/>
      </c>
      <c r="D413" s="91">
        <f>IF(A413="","",I412)</f>
        <v/>
      </c>
      <c r="E413" s="92">
        <f>IF(A413="","",IF(A413&lt;='2. Khoản vay'!$C$13,'2. Khoản vay'!$C$12,'2. Khoản vay'!$C$14))</f>
        <v/>
      </c>
      <c r="F413" s="91">
        <f>IF(A413="","",IF(A413='2. Khoản vay'!$C$18,D413,'2. Khoản vay'!$C$19))</f>
        <v/>
      </c>
      <c r="G413" s="91">
        <f>IF(A413="","",ROUND(D413*E413/12,0))</f>
        <v/>
      </c>
      <c r="H413" s="93">
        <f>IF(A413="","",F413+G413)</f>
        <v/>
      </c>
      <c r="I413" s="91">
        <f>IF(A413="","",D413-F413)</f>
        <v/>
      </c>
    </row>
    <row r="414" ht="15" customHeight="1" s="30">
      <c r="A414" s="89">
        <f>IF(ROW()-5&lt;='2. Khoản vay'!$C$18,ROW()-5,"")</f>
        <v/>
      </c>
      <c r="B414" s="89">
        <f>IF(A414="","",INT((A414-1)/12)+1)</f>
        <v/>
      </c>
      <c r="C414" s="90">
        <f>IF(A414="","",EDATE('2. Khoản vay'!$C$15,A414))</f>
        <v/>
      </c>
      <c r="D414" s="91">
        <f>IF(A414="","",I413)</f>
        <v/>
      </c>
      <c r="E414" s="92">
        <f>IF(A414="","",IF(A414&lt;='2. Khoản vay'!$C$13,'2. Khoản vay'!$C$12,'2. Khoản vay'!$C$14))</f>
        <v/>
      </c>
      <c r="F414" s="91">
        <f>IF(A414="","",IF(A414='2. Khoản vay'!$C$18,D414,'2. Khoản vay'!$C$19))</f>
        <v/>
      </c>
      <c r="G414" s="91">
        <f>IF(A414="","",ROUND(D414*E414/12,0))</f>
        <v/>
      </c>
      <c r="H414" s="93">
        <f>IF(A414="","",F414+G414)</f>
        <v/>
      </c>
      <c r="I414" s="91">
        <f>IF(A414="","",D414-F414)</f>
        <v/>
      </c>
    </row>
    <row r="415" ht="15" customHeight="1" s="30">
      <c r="A415" s="89">
        <f>IF(ROW()-5&lt;='2. Khoản vay'!$C$18,ROW()-5,"")</f>
        <v/>
      </c>
      <c r="B415" s="89">
        <f>IF(A415="","",INT((A415-1)/12)+1)</f>
        <v/>
      </c>
      <c r="C415" s="90">
        <f>IF(A415="","",EDATE('2. Khoản vay'!$C$15,A415))</f>
        <v/>
      </c>
      <c r="D415" s="91">
        <f>IF(A415="","",I414)</f>
        <v/>
      </c>
      <c r="E415" s="92">
        <f>IF(A415="","",IF(A415&lt;='2. Khoản vay'!$C$13,'2. Khoản vay'!$C$12,'2. Khoản vay'!$C$14))</f>
        <v/>
      </c>
      <c r="F415" s="91">
        <f>IF(A415="","",IF(A415='2. Khoản vay'!$C$18,D415,'2. Khoản vay'!$C$19))</f>
        <v/>
      </c>
      <c r="G415" s="91">
        <f>IF(A415="","",ROUND(D415*E415/12,0))</f>
        <v/>
      </c>
      <c r="H415" s="93">
        <f>IF(A415="","",F415+G415)</f>
        <v/>
      </c>
      <c r="I415" s="91">
        <f>IF(A415="","",D415-F415)</f>
        <v/>
      </c>
    </row>
    <row r="416" ht="15" customHeight="1" s="30">
      <c r="A416" s="89">
        <f>IF(ROW()-5&lt;='2. Khoản vay'!$C$18,ROW()-5,"")</f>
        <v/>
      </c>
      <c r="B416" s="89">
        <f>IF(A416="","",INT((A416-1)/12)+1)</f>
        <v/>
      </c>
      <c r="C416" s="90">
        <f>IF(A416="","",EDATE('2. Khoản vay'!$C$15,A416))</f>
        <v/>
      </c>
      <c r="D416" s="91">
        <f>IF(A416="","",I415)</f>
        <v/>
      </c>
      <c r="E416" s="92">
        <f>IF(A416="","",IF(A416&lt;='2. Khoản vay'!$C$13,'2. Khoản vay'!$C$12,'2. Khoản vay'!$C$14))</f>
        <v/>
      </c>
      <c r="F416" s="91">
        <f>IF(A416="","",IF(A416='2. Khoản vay'!$C$18,D416,'2. Khoản vay'!$C$19))</f>
        <v/>
      </c>
      <c r="G416" s="91">
        <f>IF(A416="","",ROUND(D416*E416/12,0))</f>
        <v/>
      </c>
      <c r="H416" s="93">
        <f>IF(A416="","",F416+G416)</f>
        <v/>
      </c>
      <c r="I416" s="91">
        <f>IF(A416="","",D416-F416)</f>
        <v/>
      </c>
    </row>
    <row r="417" ht="15" customHeight="1" s="30">
      <c r="A417" s="89">
        <f>IF(ROW()-5&lt;='2. Khoản vay'!$C$18,ROW()-5,"")</f>
        <v/>
      </c>
      <c r="B417" s="89">
        <f>IF(A417="","",INT((A417-1)/12)+1)</f>
        <v/>
      </c>
      <c r="C417" s="90">
        <f>IF(A417="","",EDATE('2. Khoản vay'!$C$15,A417))</f>
        <v/>
      </c>
      <c r="D417" s="91">
        <f>IF(A417="","",I416)</f>
        <v/>
      </c>
      <c r="E417" s="92">
        <f>IF(A417="","",IF(A417&lt;='2. Khoản vay'!$C$13,'2. Khoản vay'!$C$12,'2. Khoản vay'!$C$14))</f>
        <v/>
      </c>
      <c r="F417" s="91">
        <f>IF(A417="","",IF(A417='2. Khoản vay'!$C$18,D417,'2. Khoản vay'!$C$19))</f>
        <v/>
      </c>
      <c r="G417" s="91">
        <f>IF(A417="","",ROUND(D417*E417/12,0))</f>
        <v/>
      </c>
      <c r="H417" s="93">
        <f>IF(A417="","",F417+G417)</f>
        <v/>
      </c>
      <c r="I417" s="91">
        <f>IF(A417="","",D417-F417)</f>
        <v/>
      </c>
    </row>
    <row r="418" ht="15" customHeight="1" s="30">
      <c r="A418" s="89">
        <f>IF(ROW()-5&lt;='2. Khoản vay'!$C$18,ROW()-5,"")</f>
        <v/>
      </c>
      <c r="B418" s="89">
        <f>IF(A418="","",INT((A418-1)/12)+1)</f>
        <v/>
      </c>
      <c r="C418" s="90">
        <f>IF(A418="","",EDATE('2. Khoản vay'!$C$15,A418))</f>
        <v/>
      </c>
      <c r="D418" s="91">
        <f>IF(A418="","",I417)</f>
        <v/>
      </c>
      <c r="E418" s="92">
        <f>IF(A418="","",IF(A418&lt;='2. Khoản vay'!$C$13,'2. Khoản vay'!$C$12,'2. Khoản vay'!$C$14))</f>
        <v/>
      </c>
      <c r="F418" s="91">
        <f>IF(A418="","",IF(A418='2. Khoản vay'!$C$18,D418,'2. Khoản vay'!$C$19))</f>
        <v/>
      </c>
      <c r="G418" s="91">
        <f>IF(A418="","",ROUND(D418*E418/12,0))</f>
        <v/>
      </c>
      <c r="H418" s="93">
        <f>IF(A418="","",F418+G418)</f>
        <v/>
      </c>
      <c r="I418" s="91">
        <f>IF(A418="","",D418-F418)</f>
        <v/>
      </c>
    </row>
    <row r="419" ht="15" customHeight="1" s="30">
      <c r="A419" s="89">
        <f>IF(ROW()-5&lt;='2. Khoản vay'!$C$18,ROW()-5,"")</f>
        <v/>
      </c>
      <c r="B419" s="89">
        <f>IF(A419="","",INT((A419-1)/12)+1)</f>
        <v/>
      </c>
      <c r="C419" s="90">
        <f>IF(A419="","",EDATE('2. Khoản vay'!$C$15,A419))</f>
        <v/>
      </c>
      <c r="D419" s="91">
        <f>IF(A419="","",I418)</f>
        <v/>
      </c>
      <c r="E419" s="92">
        <f>IF(A419="","",IF(A419&lt;='2. Khoản vay'!$C$13,'2. Khoản vay'!$C$12,'2. Khoản vay'!$C$14))</f>
        <v/>
      </c>
      <c r="F419" s="91">
        <f>IF(A419="","",IF(A419='2. Khoản vay'!$C$18,D419,'2. Khoản vay'!$C$19))</f>
        <v/>
      </c>
      <c r="G419" s="91">
        <f>IF(A419="","",ROUND(D419*E419/12,0))</f>
        <v/>
      </c>
      <c r="H419" s="93">
        <f>IF(A419="","",F419+G419)</f>
        <v/>
      </c>
      <c r="I419" s="91">
        <f>IF(A419="","",D419-F419)</f>
        <v/>
      </c>
    </row>
    <row r="420" ht="15" customHeight="1" s="30">
      <c r="A420" s="89">
        <f>IF(ROW()-5&lt;='2. Khoản vay'!$C$18,ROW()-5,"")</f>
        <v/>
      </c>
      <c r="B420" s="89">
        <f>IF(A420="","",INT((A420-1)/12)+1)</f>
        <v/>
      </c>
      <c r="C420" s="90">
        <f>IF(A420="","",EDATE('2. Khoản vay'!$C$15,A420))</f>
        <v/>
      </c>
      <c r="D420" s="91">
        <f>IF(A420="","",I419)</f>
        <v/>
      </c>
      <c r="E420" s="92">
        <f>IF(A420="","",IF(A420&lt;='2. Khoản vay'!$C$13,'2. Khoản vay'!$C$12,'2. Khoản vay'!$C$14))</f>
        <v/>
      </c>
      <c r="F420" s="91">
        <f>IF(A420="","",IF(A420='2. Khoản vay'!$C$18,D420,'2. Khoản vay'!$C$19))</f>
        <v/>
      </c>
      <c r="G420" s="91">
        <f>IF(A420="","",ROUND(D420*E420/12,0))</f>
        <v/>
      </c>
      <c r="H420" s="93">
        <f>IF(A420="","",F420+G420)</f>
        <v/>
      </c>
      <c r="I420" s="91">
        <f>IF(A420="","",D420-F420)</f>
        <v/>
      </c>
    </row>
    <row r="421" ht="15" customHeight="1" s="30">
      <c r="A421" s="89">
        <f>IF(ROW()-5&lt;='2. Khoản vay'!$C$18,ROW()-5,"")</f>
        <v/>
      </c>
      <c r="B421" s="89">
        <f>IF(A421="","",INT((A421-1)/12)+1)</f>
        <v/>
      </c>
      <c r="C421" s="90">
        <f>IF(A421="","",EDATE('2. Khoản vay'!$C$15,A421))</f>
        <v/>
      </c>
      <c r="D421" s="91">
        <f>IF(A421="","",I420)</f>
        <v/>
      </c>
      <c r="E421" s="92">
        <f>IF(A421="","",IF(A421&lt;='2. Khoản vay'!$C$13,'2. Khoản vay'!$C$12,'2. Khoản vay'!$C$14))</f>
        <v/>
      </c>
      <c r="F421" s="91">
        <f>IF(A421="","",IF(A421='2. Khoản vay'!$C$18,D421,'2. Khoản vay'!$C$19))</f>
        <v/>
      </c>
      <c r="G421" s="91">
        <f>IF(A421="","",ROUND(D421*E421/12,0))</f>
        <v/>
      </c>
      <c r="H421" s="93">
        <f>IF(A421="","",F421+G421)</f>
        <v/>
      </c>
      <c r="I421" s="91">
        <f>IF(A421="","",D421-F421)</f>
        <v/>
      </c>
    </row>
    <row r="422" ht="15" customHeight="1" s="30">
      <c r="A422" s="89">
        <f>IF(ROW()-5&lt;='2. Khoản vay'!$C$18,ROW()-5,"")</f>
        <v/>
      </c>
      <c r="B422" s="89">
        <f>IF(A422="","",INT((A422-1)/12)+1)</f>
        <v/>
      </c>
      <c r="C422" s="90">
        <f>IF(A422="","",EDATE('2. Khoản vay'!$C$15,A422))</f>
        <v/>
      </c>
      <c r="D422" s="91">
        <f>IF(A422="","",I421)</f>
        <v/>
      </c>
      <c r="E422" s="92">
        <f>IF(A422="","",IF(A422&lt;='2. Khoản vay'!$C$13,'2. Khoản vay'!$C$12,'2. Khoản vay'!$C$14))</f>
        <v/>
      </c>
      <c r="F422" s="91">
        <f>IF(A422="","",IF(A422='2. Khoản vay'!$C$18,D422,'2. Khoản vay'!$C$19))</f>
        <v/>
      </c>
      <c r="G422" s="91">
        <f>IF(A422="","",ROUND(D422*E422/12,0))</f>
        <v/>
      </c>
      <c r="H422" s="93">
        <f>IF(A422="","",F422+G422)</f>
        <v/>
      </c>
      <c r="I422" s="91">
        <f>IF(A422="","",D422-F422)</f>
        <v/>
      </c>
    </row>
    <row r="423" ht="15" customHeight="1" s="30">
      <c r="A423" s="89">
        <f>IF(ROW()-5&lt;='2. Khoản vay'!$C$18,ROW()-5,"")</f>
        <v/>
      </c>
      <c r="B423" s="89">
        <f>IF(A423="","",INT((A423-1)/12)+1)</f>
        <v/>
      </c>
      <c r="C423" s="90">
        <f>IF(A423="","",EDATE('2. Khoản vay'!$C$15,A423))</f>
        <v/>
      </c>
      <c r="D423" s="91">
        <f>IF(A423="","",I422)</f>
        <v/>
      </c>
      <c r="E423" s="92">
        <f>IF(A423="","",IF(A423&lt;='2. Khoản vay'!$C$13,'2. Khoản vay'!$C$12,'2. Khoản vay'!$C$14))</f>
        <v/>
      </c>
      <c r="F423" s="91">
        <f>IF(A423="","",IF(A423='2. Khoản vay'!$C$18,D423,'2. Khoản vay'!$C$19))</f>
        <v/>
      </c>
      <c r="G423" s="91">
        <f>IF(A423="","",ROUND(D423*E423/12,0))</f>
        <v/>
      </c>
      <c r="H423" s="93">
        <f>IF(A423="","",F423+G423)</f>
        <v/>
      </c>
      <c r="I423" s="91">
        <f>IF(A423="","",D423-F423)</f>
        <v/>
      </c>
    </row>
    <row r="424" ht="15" customHeight="1" s="30">
      <c r="A424" s="89">
        <f>IF(ROW()-5&lt;='2. Khoản vay'!$C$18,ROW()-5,"")</f>
        <v/>
      </c>
      <c r="B424" s="89">
        <f>IF(A424="","",INT((A424-1)/12)+1)</f>
        <v/>
      </c>
      <c r="C424" s="90">
        <f>IF(A424="","",EDATE('2. Khoản vay'!$C$15,A424))</f>
        <v/>
      </c>
      <c r="D424" s="91">
        <f>IF(A424="","",I423)</f>
        <v/>
      </c>
      <c r="E424" s="92">
        <f>IF(A424="","",IF(A424&lt;='2. Khoản vay'!$C$13,'2. Khoản vay'!$C$12,'2. Khoản vay'!$C$14))</f>
        <v/>
      </c>
      <c r="F424" s="91">
        <f>IF(A424="","",IF(A424='2. Khoản vay'!$C$18,D424,'2. Khoản vay'!$C$19))</f>
        <v/>
      </c>
      <c r="G424" s="91">
        <f>IF(A424="","",ROUND(D424*E424/12,0))</f>
        <v/>
      </c>
      <c r="H424" s="93">
        <f>IF(A424="","",F424+G424)</f>
        <v/>
      </c>
      <c r="I424" s="91">
        <f>IF(A424="","",D424-F424)</f>
        <v/>
      </c>
    </row>
    <row r="425" ht="15" customHeight="1" s="30">
      <c r="A425" s="89">
        <f>IF(ROW()-5&lt;='2. Khoản vay'!$C$18,ROW()-5,"")</f>
        <v/>
      </c>
      <c r="B425" s="89">
        <f>IF(A425="","",INT((A425-1)/12)+1)</f>
        <v/>
      </c>
      <c r="C425" s="90">
        <f>IF(A425="","",EDATE('2. Khoản vay'!$C$15,A425))</f>
        <v/>
      </c>
      <c r="D425" s="91">
        <f>IF(A425="","",I424)</f>
        <v/>
      </c>
      <c r="E425" s="92">
        <f>IF(A425="","",IF(A425&lt;='2. Khoản vay'!$C$13,'2. Khoản vay'!$C$12,'2. Khoản vay'!$C$14))</f>
        <v/>
      </c>
      <c r="F425" s="91">
        <f>IF(A425="","",IF(A425='2. Khoản vay'!$C$18,D425,'2. Khoản vay'!$C$19))</f>
        <v/>
      </c>
      <c r="G425" s="91">
        <f>IF(A425="","",ROUND(D425*E425/12,0))</f>
        <v/>
      </c>
      <c r="H425" s="93">
        <f>IF(A425="","",F425+G425)</f>
        <v/>
      </c>
      <c r="I425" s="91">
        <f>IF(A425="","",D425-F425)</f>
        <v/>
      </c>
    </row>
  </sheetData>
  <mergeCells count="2">
    <mergeCell ref="A1:I1"/>
    <mergeCell ref="A2:I2"/>
  </mergeCells>
  <conditionalFormatting sqref="A6:I425">
    <cfRule type="expression" rank="0" priority="2" equalAverage="0" aboveAverage="0" dxfId="0" text="" percent="0" bottom="0">
      <formula>AND($A6&lt;&gt;"",$A6='2. Khoản vay'!$C$13+1,'2. Khoản vay'!$C$13&gt;0)</formula>
    </cfRule>
    <cfRule type="expression" rank="0" priority="3" equalAverage="0" aboveAverage="0" dxfId="1" text="" percent="0" bottom="0">
      <formula>AND($A6&lt;&gt;"",MOD($B6,2)=0)</formula>
    </cfRule>
    <cfRule type="expression" rank="0" priority="4" equalAverage="0" aboveAverage="0" dxfId="2" text="" percent="0" bottom="0">
      <formula>$A6&lt;&gt;""</formula>
    </cfRule>
  </conditionalFormatting>
  <printOptions horizontalCentered="0" verticalCentered="0" headings="0" gridLines="0" gridLinesSet="1"/>
  <pageMargins left="0.75" right="0.75" top="1" bottom="1" header="0.511811023622047" footer="0.511811023622047"/>
  <pageSetup orientation="portrait" paperSize="1" scale="100" fitToHeight="0" fitToWidth="1" pageOrder="downThenOver" blackAndWhite="0" draft="0" horizontalDpi="300" verticalDpi="300" copies="1"/>
</worksheet>
</file>

<file path=xl/worksheets/sheet6.xml><?xml version="1.0" encoding="utf-8"?>
<worksheet xmlns="http://schemas.openxmlformats.org/spreadsheetml/2006/main">
  <sheetPr filterMode="0">
    <tabColor rgb="FFBFBFBF"/>
    <outlinePr summaryBelow="1" summaryRight="1"/>
    <pageSetUpPr fitToPage="0"/>
  </sheetPr>
  <dimension ref="A1:F40"/>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0" customWidth="1" style="57" min="1" max="1"/>
    <col width="20" customWidth="1" style="57" min="2" max="6"/>
  </cols>
  <sheetData>
    <row r="1" ht="30" customHeight="1" s="30">
      <c r="A1" s="58" t="inlineStr">
        <is>
          <t>TỔNG HỢP TRẢ NỢ THEO NĂM</t>
        </is>
      </c>
    </row>
    <row r="2" ht="15" customHeight="1" s="30">
      <c r="A2" s="59" t="inlineStr">
        <is>
          <t>Giúp khách nhìn nhanh mỗi năm trả bao nhiêu gốc, bao nhiêu lãi</t>
        </is>
      </c>
    </row>
    <row r="3"/>
    <row r="4" ht="30" customHeight="1" s="30">
      <c r="A4" s="88" t="inlineStr">
        <is>
          <t>Năm thứ</t>
        </is>
      </c>
      <c r="B4" s="88" t="inlineStr">
        <is>
          <t>Gốc trả trong năm</t>
        </is>
      </c>
      <c r="C4" s="88" t="inlineStr">
        <is>
          <t>Lãi trả trong năm</t>
        </is>
      </c>
      <c r="D4" s="88" t="inlineStr">
        <is>
          <t>Tổng trả trong năm</t>
        </is>
      </c>
      <c r="E4" s="88" t="inlineStr">
        <is>
          <t>Bình quân / tháng</t>
        </is>
      </c>
      <c r="F4" s="88" t="inlineStr">
        <is>
          <t>Dư nợ cuối năm</t>
        </is>
      </c>
    </row>
    <row r="5" ht="15" customHeight="1" s="30">
      <c r="A5" s="89">
        <f>IF(ROW()-4&lt;='2. Khoản vay'!$C$11,ROW()-4,"")</f>
        <v/>
      </c>
      <c r="B5" s="91">
        <f>IF(A5="","",SUMIFS('Lịch trả nợ'!$F$6:$F$425,'Lịch trả nợ'!$B$6:$B$425,A5))</f>
        <v/>
      </c>
      <c r="C5" s="91">
        <f>IF(A5="","",SUMIFS('Lịch trả nợ'!$G$6:$G$425,'Lịch trả nợ'!$B$6:$B$425,A5))</f>
        <v/>
      </c>
      <c r="D5" s="91">
        <f>IF(A5="","",B5+C5)</f>
        <v/>
      </c>
      <c r="E5" s="91">
        <f>IF(A5="","",ROUND(D5/COUNTIFS('Lịch trả nợ'!$B$6:$B$425,A5),0))</f>
        <v/>
      </c>
      <c r="F5" s="91">
        <f>IF(A5="","",'2. Khoản vay'!$C$9-SUMIFS('Lịch trả nợ'!$F$6:$F$425,'Lịch trả nợ'!$B$6:$B$425,"&lt;="&amp;A5))</f>
        <v/>
      </c>
    </row>
    <row r="6" ht="15" customHeight="1" s="30">
      <c r="A6" s="89">
        <f>IF(ROW()-4&lt;='2. Khoản vay'!$C$11,ROW()-4,"")</f>
        <v/>
      </c>
      <c r="B6" s="91">
        <f>IF(A6="","",SUMIFS('Lịch trả nợ'!$F$6:$F$425,'Lịch trả nợ'!$B$6:$B$425,A6))</f>
        <v/>
      </c>
      <c r="C6" s="91">
        <f>IF(A6="","",SUMIFS('Lịch trả nợ'!$G$6:$G$425,'Lịch trả nợ'!$B$6:$B$425,A6))</f>
        <v/>
      </c>
      <c r="D6" s="91">
        <f>IF(A6="","",B6+C6)</f>
        <v/>
      </c>
      <c r="E6" s="91">
        <f>IF(A6="","",ROUND(D6/COUNTIFS('Lịch trả nợ'!$B$6:$B$425,A6),0))</f>
        <v/>
      </c>
      <c r="F6" s="91">
        <f>IF(A6="","",'2. Khoản vay'!$C$9-SUMIFS('Lịch trả nợ'!$F$6:$F$425,'Lịch trả nợ'!$B$6:$B$425,"&lt;="&amp;A6))</f>
        <v/>
      </c>
    </row>
    <row r="7" ht="15" customHeight="1" s="30">
      <c r="A7" s="89">
        <f>IF(ROW()-4&lt;='2. Khoản vay'!$C$11,ROW()-4,"")</f>
        <v/>
      </c>
      <c r="B7" s="91">
        <f>IF(A7="","",SUMIFS('Lịch trả nợ'!$F$6:$F$425,'Lịch trả nợ'!$B$6:$B$425,A7))</f>
        <v/>
      </c>
      <c r="C7" s="91">
        <f>IF(A7="","",SUMIFS('Lịch trả nợ'!$G$6:$G$425,'Lịch trả nợ'!$B$6:$B$425,A7))</f>
        <v/>
      </c>
      <c r="D7" s="91">
        <f>IF(A7="","",B7+C7)</f>
        <v/>
      </c>
      <c r="E7" s="91">
        <f>IF(A7="","",ROUND(D7/COUNTIFS('Lịch trả nợ'!$B$6:$B$425,A7),0))</f>
        <v/>
      </c>
      <c r="F7" s="91">
        <f>IF(A7="","",'2. Khoản vay'!$C$9-SUMIFS('Lịch trả nợ'!$F$6:$F$425,'Lịch trả nợ'!$B$6:$B$425,"&lt;="&amp;A7))</f>
        <v/>
      </c>
    </row>
    <row r="8" ht="15" customHeight="1" s="30">
      <c r="A8" s="89">
        <f>IF(ROW()-4&lt;='2. Khoản vay'!$C$11,ROW()-4,"")</f>
        <v/>
      </c>
      <c r="B8" s="91">
        <f>IF(A8="","",SUMIFS('Lịch trả nợ'!$F$6:$F$425,'Lịch trả nợ'!$B$6:$B$425,A8))</f>
        <v/>
      </c>
      <c r="C8" s="91">
        <f>IF(A8="","",SUMIFS('Lịch trả nợ'!$G$6:$G$425,'Lịch trả nợ'!$B$6:$B$425,A8))</f>
        <v/>
      </c>
      <c r="D8" s="91">
        <f>IF(A8="","",B8+C8)</f>
        <v/>
      </c>
      <c r="E8" s="91">
        <f>IF(A8="","",ROUND(D8/COUNTIFS('Lịch trả nợ'!$B$6:$B$425,A8),0))</f>
        <v/>
      </c>
      <c r="F8" s="91">
        <f>IF(A8="","",'2. Khoản vay'!$C$9-SUMIFS('Lịch trả nợ'!$F$6:$F$425,'Lịch trả nợ'!$B$6:$B$425,"&lt;="&amp;A8))</f>
        <v/>
      </c>
    </row>
    <row r="9" ht="15" customHeight="1" s="30">
      <c r="A9" s="89">
        <f>IF(ROW()-4&lt;='2. Khoản vay'!$C$11,ROW()-4,"")</f>
        <v/>
      </c>
      <c r="B9" s="91">
        <f>IF(A9="","",SUMIFS('Lịch trả nợ'!$F$6:$F$425,'Lịch trả nợ'!$B$6:$B$425,A9))</f>
        <v/>
      </c>
      <c r="C9" s="91">
        <f>IF(A9="","",SUMIFS('Lịch trả nợ'!$G$6:$G$425,'Lịch trả nợ'!$B$6:$B$425,A9))</f>
        <v/>
      </c>
      <c r="D9" s="91">
        <f>IF(A9="","",B9+C9)</f>
        <v/>
      </c>
      <c r="E9" s="91">
        <f>IF(A9="","",ROUND(D9/COUNTIFS('Lịch trả nợ'!$B$6:$B$425,A9),0))</f>
        <v/>
      </c>
      <c r="F9" s="91">
        <f>IF(A9="","",'2. Khoản vay'!$C$9-SUMIFS('Lịch trả nợ'!$F$6:$F$425,'Lịch trả nợ'!$B$6:$B$425,"&lt;="&amp;A9))</f>
        <v/>
      </c>
    </row>
    <row r="10" ht="15" customHeight="1" s="30">
      <c r="A10" s="89">
        <f>IF(ROW()-4&lt;='2. Khoản vay'!$C$11,ROW()-4,"")</f>
        <v/>
      </c>
      <c r="B10" s="91">
        <f>IF(A10="","",SUMIFS('Lịch trả nợ'!$F$6:$F$425,'Lịch trả nợ'!$B$6:$B$425,A10))</f>
        <v/>
      </c>
      <c r="C10" s="91">
        <f>IF(A10="","",SUMIFS('Lịch trả nợ'!$G$6:$G$425,'Lịch trả nợ'!$B$6:$B$425,A10))</f>
        <v/>
      </c>
      <c r="D10" s="91">
        <f>IF(A10="","",B10+C10)</f>
        <v/>
      </c>
      <c r="E10" s="91">
        <f>IF(A10="","",ROUND(D10/COUNTIFS('Lịch trả nợ'!$B$6:$B$425,A10),0))</f>
        <v/>
      </c>
      <c r="F10" s="91">
        <f>IF(A10="","",'2. Khoản vay'!$C$9-SUMIFS('Lịch trả nợ'!$F$6:$F$425,'Lịch trả nợ'!$B$6:$B$425,"&lt;="&amp;A10))</f>
        <v/>
      </c>
    </row>
    <row r="11" ht="15" customHeight="1" s="30">
      <c r="A11" s="89">
        <f>IF(ROW()-4&lt;='2. Khoản vay'!$C$11,ROW()-4,"")</f>
        <v/>
      </c>
      <c r="B11" s="91">
        <f>IF(A11="","",SUMIFS('Lịch trả nợ'!$F$6:$F$425,'Lịch trả nợ'!$B$6:$B$425,A11))</f>
        <v/>
      </c>
      <c r="C11" s="91">
        <f>IF(A11="","",SUMIFS('Lịch trả nợ'!$G$6:$G$425,'Lịch trả nợ'!$B$6:$B$425,A11))</f>
        <v/>
      </c>
      <c r="D11" s="91">
        <f>IF(A11="","",B11+C11)</f>
        <v/>
      </c>
      <c r="E11" s="91">
        <f>IF(A11="","",ROUND(D11/COUNTIFS('Lịch trả nợ'!$B$6:$B$425,A11),0))</f>
        <v/>
      </c>
      <c r="F11" s="91">
        <f>IF(A11="","",'2. Khoản vay'!$C$9-SUMIFS('Lịch trả nợ'!$F$6:$F$425,'Lịch trả nợ'!$B$6:$B$425,"&lt;="&amp;A11))</f>
        <v/>
      </c>
    </row>
    <row r="12" ht="15" customHeight="1" s="30">
      <c r="A12" s="89">
        <f>IF(ROW()-4&lt;='2. Khoản vay'!$C$11,ROW()-4,"")</f>
        <v/>
      </c>
      <c r="B12" s="91">
        <f>IF(A12="","",SUMIFS('Lịch trả nợ'!$F$6:$F$425,'Lịch trả nợ'!$B$6:$B$425,A12))</f>
        <v/>
      </c>
      <c r="C12" s="91">
        <f>IF(A12="","",SUMIFS('Lịch trả nợ'!$G$6:$G$425,'Lịch trả nợ'!$B$6:$B$425,A12))</f>
        <v/>
      </c>
      <c r="D12" s="91">
        <f>IF(A12="","",B12+C12)</f>
        <v/>
      </c>
      <c r="E12" s="91">
        <f>IF(A12="","",ROUND(D12/COUNTIFS('Lịch trả nợ'!$B$6:$B$425,A12),0))</f>
        <v/>
      </c>
      <c r="F12" s="91">
        <f>IF(A12="","",'2. Khoản vay'!$C$9-SUMIFS('Lịch trả nợ'!$F$6:$F$425,'Lịch trả nợ'!$B$6:$B$425,"&lt;="&amp;A12))</f>
        <v/>
      </c>
    </row>
    <row r="13" ht="15" customHeight="1" s="30">
      <c r="A13" s="89">
        <f>IF(ROW()-4&lt;='2. Khoản vay'!$C$11,ROW()-4,"")</f>
        <v/>
      </c>
      <c r="B13" s="91">
        <f>IF(A13="","",SUMIFS('Lịch trả nợ'!$F$6:$F$425,'Lịch trả nợ'!$B$6:$B$425,A13))</f>
        <v/>
      </c>
      <c r="C13" s="91">
        <f>IF(A13="","",SUMIFS('Lịch trả nợ'!$G$6:$G$425,'Lịch trả nợ'!$B$6:$B$425,A13))</f>
        <v/>
      </c>
      <c r="D13" s="91">
        <f>IF(A13="","",B13+C13)</f>
        <v/>
      </c>
      <c r="E13" s="91">
        <f>IF(A13="","",ROUND(D13/COUNTIFS('Lịch trả nợ'!$B$6:$B$425,A13),0))</f>
        <v/>
      </c>
      <c r="F13" s="91">
        <f>IF(A13="","",'2. Khoản vay'!$C$9-SUMIFS('Lịch trả nợ'!$F$6:$F$425,'Lịch trả nợ'!$B$6:$B$425,"&lt;="&amp;A13))</f>
        <v/>
      </c>
    </row>
    <row r="14" ht="15" customHeight="1" s="30">
      <c r="A14" s="89">
        <f>IF(ROW()-4&lt;='2. Khoản vay'!$C$11,ROW()-4,"")</f>
        <v/>
      </c>
      <c r="B14" s="91">
        <f>IF(A14="","",SUMIFS('Lịch trả nợ'!$F$6:$F$425,'Lịch trả nợ'!$B$6:$B$425,A14))</f>
        <v/>
      </c>
      <c r="C14" s="91">
        <f>IF(A14="","",SUMIFS('Lịch trả nợ'!$G$6:$G$425,'Lịch trả nợ'!$B$6:$B$425,A14))</f>
        <v/>
      </c>
      <c r="D14" s="91">
        <f>IF(A14="","",B14+C14)</f>
        <v/>
      </c>
      <c r="E14" s="91">
        <f>IF(A14="","",ROUND(D14/COUNTIFS('Lịch trả nợ'!$B$6:$B$425,A14),0))</f>
        <v/>
      </c>
      <c r="F14" s="91">
        <f>IF(A14="","",'2. Khoản vay'!$C$9-SUMIFS('Lịch trả nợ'!$F$6:$F$425,'Lịch trả nợ'!$B$6:$B$425,"&lt;="&amp;A14))</f>
        <v/>
      </c>
    </row>
    <row r="15" ht="15" customHeight="1" s="30">
      <c r="A15" s="89">
        <f>IF(ROW()-4&lt;='2. Khoản vay'!$C$11,ROW()-4,"")</f>
        <v/>
      </c>
      <c r="B15" s="91">
        <f>IF(A15="","",SUMIFS('Lịch trả nợ'!$F$6:$F$425,'Lịch trả nợ'!$B$6:$B$425,A15))</f>
        <v/>
      </c>
      <c r="C15" s="91">
        <f>IF(A15="","",SUMIFS('Lịch trả nợ'!$G$6:$G$425,'Lịch trả nợ'!$B$6:$B$425,A15))</f>
        <v/>
      </c>
      <c r="D15" s="91">
        <f>IF(A15="","",B15+C15)</f>
        <v/>
      </c>
      <c r="E15" s="91">
        <f>IF(A15="","",ROUND(D15/COUNTIFS('Lịch trả nợ'!$B$6:$B$425,A15),0))</f>
        <v/>
      </c>
      <c r="F15" s="91">
        <f>IF(A15="","",'2. Khoản vay'!$C$9-SUMIFS('Lịch trả nợ'!$F$6:$F$425,'Lịch trả nợ'!$B$6:$B$425,"&lt;="&amp;A15))</f>
        <v/>
      </c>
    </row>
    <row r="16" ht="15" customHeight="1" s="30">
      <c r="A16" s="89">
        <f>IF(ROW()-4&lt;='2. Khoản vay'!$C$11,ROW()-4,"")</f>
        <v/>
      </c>
      <c r="B16" s="91">
        <f>IF(A16="","",SUMIFS('Lịch trả nợ'!$F$6:$F$425,'Lịch trả nợ'!$B$6:$B$425,A16))</f>
        <v/>
      </c>
      <c r="C16" s="91">
        <f>IF(A16="","",SUMIFS('Lịch trả nợ'!$G$6:$G$425,'Lịch trả nợ'!$B$6:$B$425,A16))</f>
        <v/>
      </c>
      <c r="D16" s="91">
        <f>IF(A16="","",B16+C16)</f>
        <v/>
      </c>
      <c r="E16" s="91">
        <f>IF(A16="","",ROUND(D16/COUNTIFS('Lịch trả nợ'!$B$6:$B$425,A16),0))</f>
        <v/>
      </c>
      <c r="F16" s="91">
        <f>IF(A16="","",'2. Khoản vay'!$C$9-SUMIFS('Lịch trả nợ'!$F$6:$F$425,'Lịch trả nợ'!$B$6:$B$425,"&lt;="&amp;A16))</f>
        <v/>
      </c>
    </row>
    <row r="17" ht="15" customHeight="1" s="30">
      <c r="A17" s="89">
        <f>IF(ROW()-4&lt;='2. Khoản vay'!$C$11,ROW()-4,"")</f>
        <v/>
      </c>
      <c r="B17" s="91">
        <f>IF(A17="","",SUMIFS('Lịch trả nợ'!$F$6:$F$425,'Lịch trả nợ'!$B$6:$B$425,A17))</f>
        <v/>
      </c>
      <c r="C17" s="91">
        <f>IF(A17="","",SUMIFS('Lịch trả nợ'!$G$6:$G$425,'Lịch trả nợ'!$B$6:$B$425,A17))</f>
        <v/>
      </c>
      <c r="D17" s="91">
        <f>IF(A17="","",B17+C17)</f>
        <v/>
      </c>
      <c r="E17" s="91">
        <f>IF(A17="","",ROUND(D17/COUNTIFS('Lịch trả nợ'!$B$6:$B$425,A17),0))</f>
        <v/>
      </c>
      <c r="F17" s="91">
        <f>IF(A17="","",'2. Khoản vay'!$C$9-SUMIFS('Lịch trả nợ'!$F$6:$F$425,'Lịch trả nợ'!$B$6:$B$425,"&lt;="&amp;A17))</f>
        <v/>
      </c>
    </row>
    <row r="18" ht="15" customHeight="1" s="30">
      <c r="A18" s="89">
        <f>IF(ROW()-4&lt;='2. Khoản vay'!$C$11,ROW()-4,"")</f>
        <v/>
      </c>
      <c r="B18" s="91">
        <f>IF(A18="","",SUMIFS('Lịch trả nợ'!$F$6:$F$425,'Lịch trả nợ'!$B$6:$B$425,A18))</f>
        <v/>
      </c>
      <c r="C18" s="91">
        <f>IF(A18="","",SUMIFS('Lịch trả nợ'!$G$6:$G$425,'Lịch trả nợ'!$B$6:$B$425,A18))</f>
        <v/>
      </c>
      <c r="D18" s="91">
        <f>IF(A18="","",B18+C18)</f>
        <v/>
      </c>
      <c r="E18" s="91">
        <f>IF(A18="","",ROUND(D18/COUNTIFS('Lịch trả nợ'!$B$6:$B$425,A18),0))</f>
        <v/>
      </c>
      <c r="F18" s="91">
        <f>IF(A18="","",'2. Khoản vay'!$C$9-SUMIFS('Lịch trả nợ'!$F$6:$F$425,'Lịch trả nợ'!$B$6:$B$425,"&lt;="&amp;A18))</f>
        <v/>
      </c>
    </row>
    <row r="19" ht="15" customHeight="1" s="30">
      <c r="A19" s="89">
        <f>IF(ROW()-4&lt;='2. Khoản vay'!$C$11,ROW()-4,"")</f>
        <v/>
      </c>
      <c r="B19" s="91">
        <f>IF(A19="","",SUMIFS('Lịch trả nợ'!$F$6:$F$425,'Lịch trả nợ'!$B$6:$B$425,A19))</f>
        <v/>
      </c>
      <c r="C19" s="91">
        <f>IF(A19="","",SUMIFS('Lịch trả nợ'!$G$6:$G$425,'Lịch trả nợ'!$B$6:$B$425,A19))</f>
        <v/>
      </c>
      <c r="D19" s="91">
        <f>IF(A19="","",B19+C19)</f>
        <v/>
      </c>
      <c r="E19" s="91">
        <f>IF(A19="","",ROUND(D19/COUNTIFS('Lịch trả nợ'!$B$6:$B$425,A19),0))</f>
        <v/>
      </c>
      <c r="F19" s="91">
        <f>IF(A19="","",'2. Khoản vay'!$C$9-SUMIFS('Lịch trả nợ'!$F$6:$F$425,'Lịch trả nợ'!$B$6:$B$425,"&lt;="&amp;A19))</f>
        <v/>
      </c>
    </row>
    <row r="20" ht="15" customHeight="1" s="30">
      <c r="A20" s="89">
        <f>IF(ROW()-4&lt;='2. Khoản vay'!$C$11,ROW()-4,"")</f>
        <v/>
      </c>
      <c r="B20" s="91">
        <f>IF(A20="","",SUMIFS('Lịch trả nợ'!$F$6:$F$425,'Lịch trả nợ'!$B$6:$B$425,A20))</f>
        <v/>
      </c>
      <c r="C20" s="91">
        <f>IF(A20="","",SUMIFS('Lịch trả nợ'!$G$6:$G$425,'Lịch trả nợ'!$B$6:$B$425,A20))</f>
        <v/>
      </c>
      <c r="D20" s="91">
        <f>IF(A20="","",B20+C20)</f>
        <v/>
      </c>
      <c r="E20" s="91">
        <f>IF(A20="","",ROUND(D20/COUNTIFS('Lịch trả nợ'!$B$6:$B$425,A20),0))</f>
        <v/>
      </c>
      <c r="F20" s="91">
        <f>IF(A20="","",'2. Khoản vay'!$C$9-SUMIFS('Lịch trả nợ'!$F$6:$F$425,'Lịch trả nợ'!$B$6:$B$425,"&lt;="&amp;A20))</f>
        <v/>
      </c>
    </row>
    <row r="21" ht="15" customHeight="1" s="30">
      <c r="A21" s="89">
        <f>IF(ROW()-4&lt;='2. Khoản vay'!$C$11,ROW()-4,"")</f>
        <v/>
      </c>
      <c r="B21" s="91">
        <f>IF(A21="","",SUMIFS('Lịch trả nợ'!$F$6:$F$425,'Lịch trả nợ'!$B$6:$B$425,A21))</f>
        <v/>
      </c>
      <c r="C21" s="91">
        <f>IF(A21="","",SUMIFS('Lịch trả nợ'!$G$6:$G$425,'Lịch trả nợ'!$B$6:$B$425,A21))</f>
        <v/>
      </c>
      <c r="D21" s="91">
        <f>IF(A21="","",B21+C21)</f>
        <v/>
      </c>
      <c r="E21" s="91">
        <f>IF(A21="","",ROUND(D21/COUNTIFS('Lịch trả nợ'!$B$6:$B$425,A21),0))</f>
        <v/>
      </c>
      <c r="F21" s="91">
        <f>IF(A21="","",'2. Khoản vay'!$C$9-SUMIFS('Lịch trả nợ'!$F$6:$F$425,'Lịch trả nợ'!$B$6:$B$425,"&lt;="&amp;A21))</f>
        <v/>
      </c>
    </row>
    <row r="22" ht="15" customHeight="1" s="30">
      <c r="A22" s="89">
        <f>IF(ROW()-4&lt;='2. Khoản vay'!$C$11,ROW()-4,"")</f>
        <v/>
      </c>
      <c r="B22" s="91">
        <f>IF(A22="","",SUMIFS('Lịch trả nợ'!$F$6:$F$425,'Lịch trả nợ'!$B$6:$B$425,A22))</f>
        <v/>
      </c>
      <c r="C22" s="91">
        <f>IF(A22="","",SUMIFS('Lịch trả nợ'!$G$6:$G$425,'Lịch trả nợ'!$B$6:$B$425,A22))</f>
        <v/>
      </c>
      <c r="D22" s="91">
        <f>IF(A22="","",B22+C22)</f>
        <v/>
      </c>
      <c r="E22" s="91">
        <f>IF(A22="","",ROUND(D22/COUNTIFS('Lịch trả nợ'!$B$6:$B$425,A22),0))</f>
        <v/>
      </c>
      <c r="F22" s="91">
        <f>IF(A22="","",'2. Khoản vay'!$C$9-SUMIFS('Lịch trả nợ'!$F$6:$F$425,'Lịch trả nợ'!$B$6:$B$425,"&lt;="&amp;A22))</f>
        <v/>
      </c>
    </row>
    <row r="23" ht="15" customHeight="1" s="30">
      <c r="A23" s="89">
        <f>IF(ROW()-4&lt;='2. Khoản vay'!$C$11,ROW()-4,"")</f>
        <v/>
      </c>
      <c r="B23" s="91">
        <f>IF(A23="","",SUMIFS('Lịch trả nợ'!$F$6:$F$425,'Lịch trả nợ'!$B$6:$B$425,A23))</f>
        <v/>
      </c>
      <c r="C23" s="91">
        <f>IF(A23="","",SUMIFS('Lịch trả nợ'!$G$6:$G$425,'Lịch trả nợ'!$B$6:$B$425,A23))</f>
        <v/>
      </c>
      <c r="D23" s="91">
        <f>IF(A23="","",B23+C23)</f>
        <v/>
      </c>
      <c r="E23" s="91">
        <f>IF(A23="","",ROUND(D23/COUNTIFS('Lịch trả nợ'!$B$6:$B$425,A23),0))</f>
        <v/>
      </c>
      <c r="F23" s="91">
        <f>IF(A23="","",'2. Khoản vay'!$C$9-SUMIFS('Lịch trả nợ'!$F$6:$F$425,'Lịch trả nợ'!$B$6:$B$425,"&lt;="&amp;A23))</f>
        <v/>
      </c>
    </row>
    <row r="24" ht="15" customHeight="1" s="30">
      <c r="A24" s="89">
        <f>IF(ROW()-4&lt;='2. Khoản vay'!$C$11,ROW()-4,"")</f>
        <v/>
      </c>
      <c r="B24" s="91">
        <f>IF(A24="","",SUMIFS('Lịch trả nợ'!$F$6:$F$425,'Lịch trả nợ'!$B$6:$B$425,A24))</f>
        <v/>
      </c>
      <c r="C24" s="91">
        <f>IF(A24="","",SUMIFS('Lịch trả nợ'!$G$6:$G$425,'Lịch trả nợ'!$B$6:$B$425,A24))</f>
        <v/>
      </c>
      <c r="D24" s="91">
        <f>IF(A24="","",B24+C24)</f>
        <v/>
      </c>
      <c r="E24" s="91">
        <f>IF(A24="","",ROUND(D24/COUNTIFS('Lịch trả nợ'!$B$6:$B$425,A24),0))</f>
        <v/>
      </c>
      <c r="F24" s="91">
        <f>IF(A24="","",'2. Khoản vay'!$C$9-SUMIFS('Lịch trả nợ'!$F$6:$F$425,'Lịch trả nợ'!$B$6:$B$425,"&lt;="&amp;A24))</f>
        <v/>
      </c>
    </row>
    <row r="25" ht="15" customHeight="1" s="30">
      <c r="A25" s="89">
        <f>IF(ROW()-4&lt;='2. Khoản vay'!$C$11,ROW()-4,"")</f>
        <v/>
      </c>
      <c r="B25" s="91">
        <f>IF(A25="","",SUMIFS('Lịch trả nợ'!$F$6:$F$425,'Lịch trả nợ'!$B$6:$B$425,A25))</f>
        <v/>
      </c>
      <c r="C25" s="91">
        <f>IF(A25="","",SUMIFS('Lịch trả nợ'!$G$6:$G$425,'Lịch trả nợ'!$B$6:$B$425,A25))</f>
        <v/>
      </c>
      <c r="D25" s="91">
        <f>IF(A25="","",B25+C25)</f>
        <v/>
      </c>
      <c r="E25" s="91">
        <f>IF(A25="","",ROUND(D25/COUNTIFS('Lịch trả nợ'!$B$6:$B$425,A25),0))</f>
        <v/>
      </c>
      <c r="F25" s="91">
        <f>IF(A25="","",'2. Khoản vay'!$C$9-SUMIFS('Lịch trả nợ'!$F$6:$F$425,'Lịch trả nợ'!$B$6:$B$425,"&lt;="&amp;A25))</f>
        <v/>
      </c>
    </row>
    <row r="26" ht="15" customHeight="1" s="30">
      <c r="A26" s="89">
        <f>IF(ROW()-4&lt;='2. Khoản vay'!$C$11,ROW()-4,"")</f>
        <v/>
      </c>
      <c r="B26" s="91">
        <f>IF(A26="","",SUMIFS('Lịch trả nợ'!$F$6:$F$425,'Lịch trả nợ'!$B$6:$B$425,A26))</f>
        <v/>
      </c>
      <c r="C26" s="91">
        <f>IF(A26="","",SUMIFS('Lịch trả nợ'!$G$6:$G$425,'Lịch trả nợ'!$B$6:$B$425,A26))</f>
        <v/>
      </c>
      <c r="D26" s="91">
        <f>IF(A26="","",B26+C26)</f>
        <v/>
      </c>
      <c r="E26" s="91">
        <f>IF(A26="","",ROUND(D26/COUNTIFS('Lịch trả nợ'!$B$6:$B$425,A26),0))</f>
        <v/>
      </c>
      <c r="F26" s="91">
        <f>IF(A26="","",'2. Khoản vay'!$C$9-SUMIFS('Lịch trả nợ'!$F$6:$F$425,'Lịch trả nợ'!$B$6:$B$425,"&lt;="&amp;A26))</f>
        <v/>
      </c>
    </row>
    <row r="27" ht="15" customHeight="1" s="30">
      <c r="A27" s="89">
        <f>IF(ROW()-4&lt;='2. Khoản vay'!$C$11,ROW()-4,"")</f>
        <v/>
      </c>
      <c r="B27" s="91">
        <f>IF(A27="","",SUMIFS('Lịch trả nợ'!$F$6:$F$425,'Lịch trả nợ'!$B$6:$B$425,A27))</f>
        <v/>
      </c>
      <c r="C27" s="91">
        <f>IF(A27="","",SUMIFS('Lịch trả nợ'!$G$6:$G$425,'Lịch trả nợ'!$B$6:$B$425,A27))</f>
        <v/>
      </c>
      <c r="D27" s="91">
        <f>IF(A27="","",B27+C27)</f>
        <v/>
      </c>
      <c r="E27" s="91">
        <f>IF(A27="","",ROUND(D27/COUNTIFS('Lịch trả nợ'!$B$6:$B$425,A27),0))</f>
        <v/>
      </c>
      <c r="F27" s="91">
        <f>IF(A27="","",'2. Khoản vay'!$C$9-SUMIFS('Lịch trả nợ'!$F$6:$F$425,'Lịch trả nợ'!$B$6:$B$425,"&lt;="&amp;A27))</f>
        <v/>
      </c>
    </row>
    <row r="28" ht="15" customHeight="1" s="30">
      <c r="A28" s="89">
        <f>IF(ROW()-4&lt;='2. Khoản vay'!$C$11,ROW()-4,"")</f>
        <v/>
      </c>
      <c r="B28" s="91">
        <f>IF(A28="","",SUMIFS('Lịch trả nợ'!$F$6:$F$425,'Lịch trả nợ'!$B$6:$B$425,A28))</f>
        <v/>
      </c>
      <c r="C28" s="91">
        <f>IF(A28="","",SUMIFS('Lịch trả nợ'!$G$6:$G$425,'Lịch trả nợ'!$B$6:$B$425,A28))</f>
        <v/>
      </c>
      <c r="D28" s="91">
        <f>IF(A28="","",B28+C28)</f>
        <v/>
      </c>
      <c r="E28" s="91">
        <f>IF(A28="","",ROUND(D28/COUNTIFS('Lịch trả nợ'!$B$6:$B$425,A28),0))</f>
        <v/>
      </c>
      <c r="F28" s="91">
        <f>IF(A28="","",'2. Khoản vay'!$C$9-SUMIFS('Lịch trả nợ'!$F$6:$F$425,'Lịch trả nợ'!$B$6:$B$425,"&lt;="&amp;A28))</f>
        <v/>
      </c>
    </row>
    <row r="29" ht="15" customHeight="1" s="30">
      <c r="A29" s="89">
        <f>IF(ROW()-4&lt;='2. Khoản vay'!$C$11,ROW()-4,"")</f>
        <v/>
      </c>
      <c r="B29" s="91">
        <f>IF(A29="","",SUMIFS('Lịch trả nợ'!$F$6:$F$425,'Lịch trả nợ'!$B$6:$B$425,A29))</f>
        <v/>
      </c>
      <c r="C29" s="91">
        <f>IF(A29="","",SUMIFS('Lịch trả nợ'!$G$6:$G$425,'Lịch trả nợ'!$B$6:$B$425,A29))</f>
        <v/>
      </c>
      <c r="D29" s="91">
        <f>IF(A29="","",B29+C29)</f>
        <v/>
      </c>
      <c r="E29" s="91">
        <f>IF(A29="","",ROUND(D29/COUNTIFS('Lịch trả nợ'!$B$6:$B$425,A29),0))</f>
        <v/>
      </c>
      <c r="F29" s="91">
        <f>IF(A29="","",'2. Khoản vay'!$C$9-SUMIFS('Lịch trả nợ'!$F$6:$F$425,'Lịch trả nợ'!$B$6:$B$425,"&lt;="&amp;A29))</f>
        <v/>
      </c>
    </row>
    <row r="30" ht="15" customHeight="1" s="30">
      <c r="A30" s="89">
        <f>IF(ROW()-4&lt;='2. Khoản vay'!$C$11,ROW()-4,"")</f>
        <v/>
      </c>
      <c r="B30" s="91">
        <f>IF(A30="","",SUMIFS('Lịch trả nợ'!$F$6:$F$425,'Lịch trả nợ'!$B$6:$B$425,A30))</f>
        <v/>
      </c>
      <c r="C30" s="91">
        <f>IF(A30="","",SUMIFS('Lịch trả nợ'!$G$6:$G$425,'Lịch trả nợ'!$B$6:$B$425,A30))</f>
        <v/>
      </c>
      <c r="D30" s="91">
        <f>IF(A30="","",B30+C30)</f>
        <v/>
      </c>
      <c r="E30" s="91">
        <f>IF(A30="","",ROUND(D30/COUNTIFS('Lịch trả nợ'!$B$6:$B$425,A30),0))</f>
        <v/>
      </c>
      <c r="F30" s="91">
        <f>IF(A30="","",'2. Khoản vay'!$C$9-SUMIFS('Lịch trả nợ'!$F$6:$F$425,'Lịch trả nợ'!$B$6:$B$425,"&lt;="&amp;A30))</f>
        <v/>
      </c>
    </row>
    <row r="31" ht="15" customHeight="1" s="30">
      <c r="A31" s="89">
        <f>IF(ROW()-4&lt;='2. Khoản vay'!$C$11,ROW()-4,"")</f>
        <v/>
      </c>
      <c r="B31" s="91">
        <f>IF(A31="","",SUMIFS('Lịch trả nợ'!$F$6:$F$425,'Lịch trả nợ'!$B$6:$B$425,A31))</f>
        <v/>
      </c>
      <c r="C31" s="91">
        <f>IF(A31="","",SUMIFS('Lịch trả nợ'!$G$6:$G$425,'Lịch trả nợ'!$B$6:$B$425,A31))</f>
        <v/>
      </c>
      <c r="D31" s="91">
        <f>IF(A31="","",B31+C31)</f>
        <v/>
      </c>
      <c r="E31" s="91">
        <f>IF(A31="","",ROUND(D31/COUNTIFS('Lịch trả nợ'!$B$6:$B$425,A31),0))</f>
        <v/>
      </c>
      <c r="F31" s="91">
        <f>IF(A31="","",'2. Khoản vay'!$C$9-SUMIFS('Lịch trả nợ'!$F$6:$F$425,'Lịch trả nợ'!$B$6:$B$425,"&lt;="&amp;A31))</f>
        <v/>
      </c>
    </row>
    <row r="32" ht="15" customHeight="1" s="30">
      <c r="A32" s="89">
        <f>IF(ROW()-4&lt;='2. Khoản vay'!$C$11,ROW()-4,"")</f>
        <v/>
      </c>
      <c r="B32" s="91">
        <f>IF(A32="","",SUMIFS('Lịch trả nợ'!$F$6:$F$425,'Lịch trả nợ'!$B$6:$B$425,A32))</f>
        <v/>
      </c>
      <c r="C32" s="91">
        <f>IF(A32="","",SUMIFS('Lịch trả nợ'!$G$6:$G$425,'Lịch trả nợ'!$B$6:$B$425,A32))</f>
        <v/>
      </c>
      <c r="D32" s="91">
        <f>IF(A32="","",B32+C32)</f>
        <v/>
      </c>
      <c r="E32" s="91">
        <f>IF(A32="","",ROUND(D32/COUNTIFS('Lịch trả nợ'!$B$6:$B$425,A32),0))</f>
        <v/>
      </c>
      <c r="F32" s="91">
        <f>IF(A32="","",'2. Khoản vay'!$C$9-SUMIFS('Lịch trả nợ'!$F$6:$F$425,'Lịch trả nợ'!$B$6:$B$425,"&lt;="&amp;A32))</f>
        <v/>
      </c>
    </row>
    <row r="33" ht="15" customHeight="1" s="30">
      <c r="A33" s="89">
        <f>IF(ROW()-4&lt;='2. Khoản vay'!$C$11,ROW()-4,"")</f>
        <v/>
      </c>
      <c r="B33" s="91">
        <f>IF(A33="","",SUMIFS('Lịch trả nợ'!$F$6:$F$425,'Lịch trả nợ'!$B$6:$B$425,A33))</f>
        <v/>
      </c>
      <c r="C33" s="91">
        <f>IF(A33="","",SUMIFS('Lịch trả nợ'!$G$6:$G$425,'Lịch trả nợ'!$B$6:$B$425,A33))</f>
        <v/>
      </c>
      <c r="D33" s="91">
        <f>IF(A33="","",B33+C33)</f>
        <v/>
      </c>
      <c r="E33" s="91">
        <f>IF(A33="","",ROUND(D33/COUNTIFS('Lịch trả nợ'!$B$6:$B$425,A33),0))</f>
        <v/>
      </c>
      <c r="F33" s="91">
        <f>IF(A33="","",'2. Khoản vay'!$C$9-SUMIFS('Lịch trả nợ'!$F$6:$F$425,'Lịch trả nợ'!$B$6:$B$425,"&lt;="&amp;A33))</f>
        <v/>
      </c>
    </row>
    <row r="34" ht="15" customHeight="1" s="30">
      <c r="A34" s="89">
        <f>IF(ROW()-4&lt;='2. Khoản vay'!$C$11,ROW()-4,"")</f>
        <v/>
      </c>
      <c r="B34" s="91">
        <f>IF(A34="","",SUMIFS('Lịch trả nợ'!$F$6:$F$425,'Lịch trả nợ'!$B$6:$B$425,A34))</f>
        <v/>
      </c>
      <c r="C34" s="91">
        <f>IF(A34="","",SUMIFS('Lịch trả nợ'!$G$6:$G$425,'Lịch trả nợ'!$B$6:$B$425,A34))</f>
        <v/>
      </c>
      <c r="D34" s="91">
        <f>IF(A34="","",B34+C34)</f>
        <v/>
      </c>
      <c r="E34" s="91">
        <f>IF(A34="","",ROUND(D34/COUNTIFS('Lịch trả nợ'!$B$6:$B$425,A34),0))</f>
        <v/>
      </c>
      <c r="F34" s="91">
        <f>IF(A34="","",'2. Khoản vay'!$C$9-SUMIFS('Lịch trả nợ'!$F$6:$F$425,'Lịch trả nợ'!$B$6:$B$425,"&lt;="&amp;A34))</f>
        <v/>
      </c>
    </row>
    <row r="35" ht="15" customHeight="1" s="30">
      <c r="A35" s="89">
        <f>IF(ROW()-4&lt;='2. Khoản vay'!$C$11,ROW()-4,"")</f>
        <v/>
      </c>
      <c r="B35" s="91">
        <f>IF(A35="","",SUMIFS('Lịch trả nợ'!$F$6:$F$425,'Lịch trả nợ'!$B$6:$B$425,A35))</f>
        <v/>
      </c>
      <c r="C35" s="91">
        <f>IF(A35="","",SUMIFS('Lịch trả nợ'!$G$6:$G$425,'Lịch trả nợ'!$B$6:$B$425,A35))</f>
        <v/>
      </c>
      <c r="D35" s="91">
        <f>IF(A35="","",B35+C35)</f>
        <v/>
      </c>
      <c r="E35" s="91">
        <f>IF(A35="","",ROUND(D35/COUNTIFS('Lịch trả nợ'!$B$6:$B$425,A35),0))</f>
        <v/>
      </c>
      <c r="F35" s="91">
        <f>IF(A35="","",'2. Khoản vay'!$C$9-SUMIFS('Lịch trả nợ'!$F$6:$F$425,'Lịch trả nợ'!$B$6:$B$425,"&lt;="&amp;A35))</f>
        <v/>
      </c>
    </row>
    <row r="36" ht="15" customHeight="1" s="30">
      <c r="A36" s="89">
        <f>IF(ROW()-4&lt;='2. Khoản vay'!$C$11,ROW()-4,"")</f>
        <v/>
      </c>
      <c r="B36" s="91">
        <f>IF(A36="","",SUMIFS('Lịch trả nợ'!$F$6:$F$425,'Lịch trả nợ'!$B$6:$B$425,A36))</f>
        <v/>
      </c>
      <c r="C36" s="91">
        <f>IF(A36="","",SUMIFS('Lịch trả nợ'!$G$6:$G$425,'Lịch trả nợ'!$B$6:$B$425,A36))</f>
        <v/>
      </c>
      <c r="D36" s="91">
        <f>IF(A36="","",B36+C36)</f>
        <v/>
      </c>
      <c r="E36" s="91">
        <f>IF(A36="","",ROUND(D36/COUNTIFS('Lịch trả nợ'!$B$6:$B$425,A36),0))</f>
        <v/>
      </c>
      <c r="F36" s="91">
        <f>IF(A36="","",'2. Khoản vay'!$C$9-SUMIFS('Lịch trả nợ'!$F$6:$F$425,'Lịch trả nợ'!$B$6:$B$425,"&lt;="&amp;A36))</f>
        <v/>
      </c>
    </row>
    <row r="37" ht="15" customHeight="1" s="30">
      <c r="A37" s="89">
        <f>IF(ROW()-4&lt;='2. Khoản vay'!$C$11,ROW()-4,"")</f>
        <v/>
      </c>
      <c r="B37" s="91">
        <f>IF(A37="","",SUMIFS('Lịch trả nợ'!$F$6:$F$425,'Lịch trả nợ'!$B$6:$B$425,A37))</f>
        <v/>
      </c>
      <c r="C37" s="91">
        <f>IF(A37="","",SUMIFS('Lịch trả nợ'!$G$6:$G$425,'Lịch trả nợ'!$B$6:$B$425,A37))</f>
        <v/>
      </c>
      <c r="D37" s="91">
        <f>IF(A37="","",B37+C37)</f>
        <v/>
      </c>
      <c r="E37" s="91">
        <f>IF(A37="","",ROUND(D37/COUNTIFS('Lịch trả nợ'!$B$6:$B$425,A37),0))</f>
        <v/>
      </c>
      <c r="F37" s="91">
        <f>IF(A37="","",'2. Khoản vay'!$C$9-SUMIFS('Lịch trả nợ'!$F$6:$F$425,'Lịch trả nợ'!$B$6:$B$425,"&lt;="&amp;A37))</f>
        <v/>
      </c>
    </row>
    <row r="38" ht="15" customHeight="1" s="30">
      <c r="A38" s="89">
        <f>IF(ROW()-4&lt;='2. Khoản vay'!$C$11,ROW()-4,"")</f>
        <v/>
      </c>
      <c r="B38" s="91">
        <f>IF(A38="","",SUMIFS('Lịch trả nợ'!$F$6:$F$425,'Lịch trả nợ'!$B$6:$B$425,A38))</f>
        <v/>
      </c>
      <c r="C38" s="91">
        <f>IF(A38="","",SUMIFS('Lịch trả nợ'!$G$6:$G$425,'Lịch trả nợ'!$B$6:$B$425,A38))</f>
        <v/>
      </c>
      <c r="D38" s="91">
        <f>IF(A38="","",B38+C38)</f>
        <v/>
      </c>
      <c r="E38" s="91">
        <f>IF(A38="","",ROUND(D38/COUNTIFS('Lịch trả nợ'!$B$6:$B$425,A38),0))</f>
        <v/>
      </c>
      <c r="F38" s="91">
        <f>IF(A38="","",'2. Khoản vay'!$C$9-SUMIFS('Lịch trả nợ'!$F$6:$F$425,'Lịch trả nợ'!$B$6:$B$425,"&lt;="&amp;A38))</f>
        <v/>
      </c>
    </row>
    <row r="39" ht="15" customHeight="1" s="30">
      <c r="A39" s="89">
        <f>IF(ROW()-4&lt;='2. Khoản vay'!$C$11,ROW()-4,"")</f>
        <v/>
      </c>
      <c r="B39" s="91">
        <f>IF(A39="","",SUMIFS('Lịch trả nợ'!$F$6:$F$425,'Lịch trả nợ'!$B$6:$B$425,A39))</f>
        <v/>
      </c>
      <c r="C39" s="91">
        <f>IF(A39="","",SUMIFS('Lịch trả nợ'!$G$6:$G$425,'Lịch trả nợ'!$B$6:$B$425,A39))</f>
        <v/>
      </c>
      <c r="D39" s="91">
        <f>IF(A39="","",B39+C39)</f>
        <v/>
      </c>
      <c r="E39" s="91">
        <f>IF(A39="","",ROUND(D39/COUNTIFS('Lịch trả nợ'!$B$6:$B$425,A39),0))</f>
        <v/>
      </c>
      <c r="F39" s="91">
        <f>IF(A39="","",'2. Khoản vay'!$C$9-SUMIFS('Lịch trả nợ'!$F$6:$F$425,'Lịch trả nợ'!$B$6:$B$425,"&lt;="&amp;A39))</f>
        <v/>
      </c>
    </row>
    <row r="40" ht="15" customHeight="1" s="30">
      <c r="A40" s="94" t="inlineStr">
        <is>
          <t>TỔNG</t>
        </is>
      </c>
      <c r="B40" s="95">
        <f>SUM(B5:B39)</f>
        <v/>
      </c>
      <c r="C40" s="95">
        <f>SUM(C5:C39)</f>
        <v/>
      </c>
      <c r="D40" s="95">
        <f>SUM(D5:D39)</f>
        <v/>
      </c>
      <c r="E40" s="95" t="n"/>
      <c r="F40" s="95" t="n"/>
    </row>
  </sheetData>
  <mergeCells count="2">
    <mergeCell ref="A2:F2"/>
    <mergeCell ref="A1:F1"/>
  </mergeCells>
  <conditionalFormatting sqref="A5:F39">
    <cfRule type="expression" rank="0" priority="2" equalAverage="0" aboveAverage="0" dxfId="2" text="" percent="0" bottom="0">
      <formula>$A5&lt;&gt;""</formula>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language>en-US</dc:language>
  <dcterms:created xsi:type="dcterms:W3CDTF">2026-09-16T16:09:24Z</dcterms:created>
  <dcterms:modified xsi:type="dcterms:W3CDTF">2026-09-16T17:05:54Z</dcterms:modified>
  <cp:revision>0</cp:revision>
</cp:coreProperties>
</file>